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20200412\ODOT\02_FRA-270 SB at Easton Way\FRA\113663\400-Engineering\Drainage\EngData\"/>
    </mc:Choice>
  </mc:AlternateContent>
  <bookViews>
    <workbookView xWindow="0" yWindow="0" windowWidth="28800" windowHeight="14115" activeTab="2"/>
  </bookViews>
  <sheets>
    <sheet name="existing drainage" sheetId="1" r:id="rId1"/>
    <sheet name="Proposed Drainage" sheetId="3" r:id="rId2"/>
    <sheet name="Summary Sheet" sheetId="4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7" i="4" l="1"/>
  <c r="G45" i="4" s="1"/>
  <c r="B47" i="4"/>
  <c r="B45" i="4" s="1"/>
  <c r="G40" i="4"/>
  <c r="G38" i="4"/>
  <c r="B40" i="4"/>
  <c r="B38" i="4"/>
  <c r="G32" i="4"/>
  <c r="G30" i="4" s="1"/>
  <c r="B32" i="4"/>
  <c r="B30" i="4" s="1"/>
  <c r="B26" i="1"/>
  <c r="G25" i="4"/>
  <c r="G23" i="4" s="1"/>
  <c r="B25" i="4"/>
  <c r="B23" i="4" s="1"/>
  <c r="G17" i="4"/>
  <c r="G15" i="4" s="1"/>
  <c r="B17" i="4"/>
  <c r="B15" i="4" s="1"/>
  <c r="G10" i="4"/>
  <c r="G8" i="4"/>
  <c r="B10" i="4"/>
  <c r="B8" i="4" s="1"/>
  <c r="B18" i="1"/>
  <c r="B60" i="1" l="1"/>
  <c r="G60" i="1"/>
  <c r="G54" i="3"/>
  <c r="G52" i="3" s="1"/>
  <c r="B52" i="3"/>
  <c r="G46" i="3" l="1"/>
  <c r="B46" i="3"/>
  <c r="G48" i="3"/>
  <c r="G42" i="3"/>
  <c r="G40" i="3" s="1"/>
  <c r="B48" i="3"/>
  <c r="B42" i="3"/>
  <c r="B40" i="3" s="1"/>
  <c r="G56" i="1"/>
  <c r="G54" i="1" s="1"/>
  <c r="B56" i="1"/>
  <c r="B54" i="1" s="1"/>
  <c r="G50" i="1"/>
  <c r="G48" i="1" s="1"/>
  <c r="B50" i="1"/>
  <c r="B48" i="1" s="1"/>
  <c r="G34" i="3" l="1"/>
  <c r="G28" i="3"/>
  <c r="G16" i="3"/>
  <c r="G36" i="3"/>
  <c r="G30" i="3"/>
  <c r="G24" i="3"/>
  <c r="G22" i="3" s="1"/>
  <c r="G18" i="3"/>
  <c r="G12" i="3"/>
  <c r="G10" i="3" s="1"/>
  <c r="B34" i="3"/>
  <c r="B28" i="3"/>
  <c r="B16" i="3"/>
  <c r="B36" i="3"/>
  <c r="B30" i="3"/>
  <c r="B24" i="3"/>
  <c r="B22" i="3" s="1"/>
  <c r="B18" i="3"/>
  <c r="B12" i="3"/>
  <c r="G44" i="1" l="1"/>
  <c r="G42" i="1" s="1"/>
  <c r="B44" i="1"/>
  <c r="B42" i="1" s="1"/>
  <c r="G38" i="1"/>
  <c r="G36" i="1" s="1"/>
  <c r="B38" i="1"/>
  <c r="B36" i="1" s="1"/>
  <c r="G32" i="1"/>
  <c r="G30" i="1" s="1"/>
  <c r="B32" i="1"/>
  <c r="B30" i="1" s="1"/>
  <c r="G26" i="1"/>
  <c r="G20" i="1"/>
  <c r="G18" i="1" s="1"/>
  <c r="B20" i="1"/>
  <c r="G24" i="1" l="1"/>
  <c r="B24" i="1"/>
  <c r="S23" i="1" l="1"/>
  <c r="S25" i="1"/>
  <c r="S24" i="1"/>
  <c r="S21" i="1"/>
  <c r="S20" i="1"/>
  <c r="S18" i="1"/>
  <c r="S17" i="1"/>
  <c r="S12" i="1"/>
  <c r="S13" i="1"/>
  <c r="S14" i="1"/>
  <c r="S11" i="1"/>
  <c r="N27" i="1"/>
  <c r="N26" i="1"/>
  <c r="N25" i="1"/>
  <c r="N24" i="1"/>
  <c r="N23" i="1"/>
  <c r="N22" i="1"/>
  <c r="N21" i="1"/>
  <c r="N16" i="1"/>
  <c r="N12" i="1"/>
  <c r="N13" i="1"/>
  <c r="N14" i="1"/>
  <c r="N15" i="1"/>
  <c r="N17" i="1"/>
  <c r="N18" i="1"/>
  <c r="N11" i="1"/>
  <c r="B10" i="3" l="1"/>
</calcChain>
</file>

<file path=xl/sharedStrings.xml><?xml version="1.0" encoding="utf-8"?>
<sst xmlns="http://schemas.openxmlformats.org/spreadsheetml/2006/main" count="501" uniqueCount="67">
  <si>
    <t>a</t>
  </si>
  <si>
    <t>b</t>
  </si>
  <si>
    <t>c</t>
  </si>
  <si>
    <t>C</t>
  </si>
  <si>
    <t>i</t>
  </si>
  <si>
    <t>Q</t>
  </si>
  <si>
    <t>cfs</t>
  </si>
  <si>
    <t>Design Storm 25 year</t>
  </si>
  <si>
    <t>Design Storm 100 year</t>
  </si>
  <si>
    <t>`</t>
  </si>
  <si>
    <t>CB#1</t>
  </si>
  <si>
    <t>CB#2</t>
  </si>
  <si>
    <t>CB#3</t>
  </si>
  <si>
    <t>CB#4</t>
  </si>
  <si>
    <t>CB#5</t>
  </si>
  <si>
    <t>CB#6</t>
  </si>
  <si>
    <t>CB#7</t>
  </si>
  <si>
    <t>area</t>
  </si>
  <si>
    <t>acres</t>
  </si>
  <si>
    <t>CB#8</t>
  </si>
  <si>
    <t>Maximum Overland Length</t>
  </si>
  <si>
    <t>Storm System design</t>
  </si>
  <si>
    <t xml:space="preserve">Area #1 </t>
  </si>
  <si>
    <t>Acres</t>
  </si>
  <si>
    <t>Tc</t>
  </si>
  <si>
    <t>Minutes</t>
  </si>
  <si>
    <t>42" Ex. Pipe</t>
  </si>
  <si>
    <t>15" Ex. Pipe</t>
  </si>
  <si>
    <t>24" Ex. Pipe</t>
  </si>
  <si>
    <t>24"x38" Conduit</t>
  </si>
  <si>
    <t>24" Ex. Type B</t>
  </si>
  <si>
    <t>Area #2</t>
  </si>
  <si>
    <t>Area #3</t>
  </si>
  <si>
    <t>Area #4</t>
  </si>
  <si>
    <t>Area #5</t>
  </si>
  <si>
    <t>Pass</t>
  </si>
  <si>
    <t>Fail</t>
  </si>
  <si>
    <t>Area #6 Costco Developed Area 25 year storm</t>
  </si>
  <si>
    <t>Area #7 270 ODOT Development Morse Road Side 25 year storm</t>
  </si>
  <si>
    <t>Area #6 Costco Developed Area 100 year storm</t>
  </si>
  <si>
    <t>Area #7 270 ODOT Development Morse Road Side 100 year storm</t>
  </si>
  <si>
    <t>xx"</t>
  </si>
  <si>
    <t>Pond Discharge</t>
  </si>
  <si>
    <t>Detension Pond A 25 year storm</t>
  </si>
  <si>
    <t>42" Culvert drainage Area 25 year storm</t>
  </si>
  <si>
    <t>24" Culver Drainage Area 25 year storm</t>
  </si>
  <si>
    <t>Detension Pond B 25 year storm</t>
  </si>
  <si>
    <t>48" culvert Drainage Area 25 year storm</t>
  </si>
  <si>
    <t>42" Culvert drainage Area 100 year storm</t>
  </si>
  <si>
    <t>Detension Pond A 100 year storm</t>
  </si>
  <si>
    <t>Ditch along Exit Ramp South Side 25 year storm</t>
  </si>
  <si>
    <t>48" culvert Drainage Area 100 year storm</t>
  </si>
  <si>
    <t>24" Culver Drainage Area 100 year storm</t>
  </si>
  <si>
    <t>Ditch along Exit Ramp South Side 100 year storm</t>
  </si>
  <si>
    <t>Detension Pond B 100 year storm</t>
  </si>
  <si>
    <t>Existing 42" Culvert Discharge Calculations</t>
  </si>
  <si>
    <t>Proposed 42" Culvert Discharge Calculations</t>
  </si>
  <si>
    <t>Existing 24" Culvert Discharge Calculations</t>
  </si>
  <si>
    <t>Proposed 24" Culvert Discharge Calculations</t>
  </si>
  <si>
    <t>Existing 48" Culvert Discharge Calculations</t>
  </si>
  <si>
    <t>48" Culvert Discharge Calculations100 year storm</t>
  </si>
  <si>
    <t>48" Culvert Discharge Calculations 25 year storm</t>
  </si>
  <si>
    <t>Proposed 48" Culvert Discharge Calculations</t>
  </si>
  <si>
    <t>24" Culvert drainage Area 25 year storm</t>
  </si>
  <si>
    <t>24" Culvert drainage Area 100 year storm</t>
  </si>
  <si>
    <t>48" Culvert drainage Area 25 year storm</t>
  </si>
  <si>
    <t>48" Culvert drainage Area 100 year storm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</si>
</sst>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Tw Cen MT"/>
      <family val="2"/>
    </font>
    <font>
      <sz val="11"/>
      <color rgb="FF3F3F76"/>
      <name val="Tw Cen MT"/>
      <family val="2"/>
    </font>
    <font>
      <b/>
      <sz val="11"/>
      <color rgb="FFFA7D00"/>
      <name val="Tw Cen MT"/>
      <family val="2"/>
    </font>
    <font>
      <sz val="11"/>
      <color rgb="FF006100"/>
      <name val="Tw Cen MT"/>
      <family val="2"/>
    </font>
    <font>
      <i/>
      <sz val="11"/>
      <color rgb="FF7F7F7F"/>
      <name val="Tw Cen MT"/>
      <family val="2"/>
    </font>
    <font>
      <sz val="11"/>
      <color rgb="FF9C0006"/>
      <name val="Tw Cen MT"/>
      <family val="2"/>
    </font>
  </fonts>
  <fills count="8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C7CE"/>
      </patternFill>
    </fill>
  </fills>
  <borders count="3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auto="1"/>
      </right>
      <top style="thin">
        <color rgb="FF7F7F7F"/>
      </top>
      <bottom style="thin">
        <color rgb="FF7F7F7F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rgb="FF7F7F7F"/>
      </bottom>
      <diagonal/>
    </border>
    <border>
      <left style="medium">
        <color auto="1"/>
      </left>
      <right style="medium">
        <color auto="1"/>
      </right>
      <top style="thin">
        <color rgb="FF7F7F7F"/>
      </top>
      <bottom style="thin">
        <color rgb="FF7F7F7F"/>
      </bottom>
      <diagonal/>
    </border>
    <border>
      <left style="medium">
        <color auto="1"/>
      </left>
      <right style="medium">
        <color auto="1"/>
      </right>
      <top style="thin">
        <color rgb="FF7F7F7F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rgb="FF7F7F7F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6">
    <xf numFmtId="0" fontId="0" fillId="0" borderId="0"/>
    <xf numFmtId="0" fontId="1" fillId="2" borderId="1" applyNumberFormat="0" applyAlignment="0" applyProtection="0"/>
    <xf numFmtId="0" fontId="2" fillId="3" borderId="1" applyNumberFormat="0" applyAlignment="0" applyProtection="0"/>
    <xf numFmtId="0" fontId="3" fillId="4" borderId="0" applyNumberFormat="0" applyBorder="0" applyAlignment="0" applyProtection="0"/>
    <xf numFmtId="0" fontId="4" fillId="0" borderId="0" applyNumberFormat="0" applyFill="0" applyBorder="0" applyAlignment="0" applyProtection="0"/>
    <xf numFmtId="0" fontId="5" fillId="7" borderId="0" applyNumberFormat="0" applyBorder="0" applyAlignment="0" applyProtection="0"/>
  </cellStyleXfs>
  <cellXfs count="58">
    <xf numFmtId="0" fontId="0" fillId="0" borderId="0" xfId="0"/>
    <xf numFmtId="0" fontId="1" fillId="2" borderId="1" xfId="1"/>
    <xf numFmtId="0" fontId="2" fillId="3" borderId="1" xfId="2"/>
    <xf numFmtId="0" fontId="0" fillId="0" borderId="0" xfId="0" applyBorder="1"/>
    <xf numFmtId="0" fontId="4" fillId="0" borderId="0" xfId="4"/>
    <xf numFmtId="0" fontId="0" fillId="0" borderId="3" xfId="0" applyBorder="1"/>
    <xf numFmtId="0" fontId="0" fillId="0" borderId="5" xfId="0" applyBorder="1"/>
    <xf numFmtId="0" fontId="0" fillId="0" borderId="6" xfId="0" applyBorder="1"/>
    <xf numFmtId="0" fontId="1" fillId="2" borderId="1" xfId="1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2" fontId="2" fillId="3" borderId="1" xfId="2" applyNumberFormat="1" applyBorder="1"/>
    <xf numFmtId="0" fontId="0" fillId="0" borderId="11" xfId="0" applyBorder="1"/>
    <xf numFmtId="0" fontId="0" fillId="0" borderId="12" xfId="0" applyBorder="1"/>
    <xf numFmtId="0" fontId="4" fillId="0" borderId="0" xfId="4" applyBorder="1"/>
    <xf numFmtId="0" fontId="1" fillId="2" borderId="8" xfId="1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4" fillId="0" borderId="11" xfId="4" applyBorder="1"/>
    <xf numFmtId="0" fontId="3" fillId="4" borderId="0" xfId="3" applyBorder="1"/>
    <xf numFmtId="2" fontId="2" fillId="3" borderId="16" xfId="2" applyNumberFormat="1" applyBorder="1"/>
    <xf numFmtId="0" fontId="4" fillId="0" borderId="17" xfId="4" applyBorder="1"/>
    <xf numFmtId="0" fontId="1" fillId="2" borderId="18" xfId="1" applyBorder="1"/>
    <xf numFmtId="2" fontId="2" fillId="3" borderId="18" xfId="2" applyNumberFormat="1" applyBorder="1"/>
    <xf numFmtId="0" fontId="0" fillId="0" borderId="19" xfId="0" applyBorder="1"/>
    <xf numFmtId="0" fontId="0" fillId="0" borderId="20" xfId="0" applyBorder="1"/>
    <xf numFmtId="0" fontId="4" fillId="5" borderId="5" xfId="4" applyFill="1" applyBorder="1" applyAlignment="1">
      <alignment horizontal="center"/>
    </xf>
    <xf numFmtId="0" fontId="4" fillId="5" borderId="0" xfId="4" applyFill="1" applyBorder="1" applyAlignment="1">
      <alignment horizontal="center"/>
    </xf>
    <xf numFmtId="0" fontId="0" fillId="5" borderId="0" xfId="0" applyFill="1" applyBorder="1"/>
    <xf numFmtId="0" fontId="0" fillId="5" borderId="6" xfId="0" applyFill="1" applyBorder="1"/>
    <xf numFmtId="0" fontId="4" fillId="5" borderId="7" xfId="4" applyFill="1" applyBorder="1" applyAlignment="1">
      <alignment horizontal="center"/>
    </xf>
    <xf numFmtId="0" fontId="4" fillId="5" borderId="9" xfId="4" applyFill="1" applyBorder="1" applyAlignment="1">
      <alignment horizontal="center"/>
    </xf>
    <xf numFmtId="0" fontId="0" fillId="5" borderId="9" xfId="0" applyFill="1" applyBorder="1"/>
    <xf numFmtId="0" fontId="0" fillId="5" borderId="10" xfId="0" applyFill="1" applyBorder="1"/>
    <xf numFmtId="2" fontId="2" fillId="6" borderId="24" xfId="2" applyNumberFormat="1" applyFill="1" applyBorder="1" applyAlignment="1">
      <alignment horizontal="center"/>
    </xf>
    <xf numFmtId="2" fontId="1" fillId="2" borderId="25" xfId="1" applyNumberFormat="1" applyBorder="1" applyAlignment="1">
      <alignment horizontal="center"/>
    </xf>
    <xf numFmtId="2" fontId="2" fillId="3" borderId="25" xfId="2" applyNumberFormat="1" applyBorder="1" applyAlignment="1">
      <alignment horizontal="center"/>
    </xf>
    <xf numFmtId="2" fontId="1" fillId="2" borderId="26" xfId="1" applyNumberFormat="1" applyBorder="1" applyAlignment="1">
      <alignment horizontal="center"/>
    </xf>
    <xf numFmtId="2" fontId="1" fillId="2" borderId="27" xfId="1" applyNumberFormat="1" applyBorder="1" applyAlignment="1">
      <alignment horizontal="center"/>
    </xf>
    <xf numFmtId="2" fontId="1" fillId="2" borderId="28" xfId="1" applyNumberFormat="1" applyBorder="1" applyAlignment="1">
      <alignment horizontal="center"/>
    </xf>
    <xf numFmtId="0" fontId="3" fillId="4" borderId="0" xfId="3"/>
    <xf numFmtId="0" fontId="5" fillId="7" borderId="0" xfId="5"/>
    <xf numFmtId="0" fontId="0" fillId="0" borderId="29" xfId="0" applyBorder="1"/>
    <xf numFmtId="0" fontId="1" fillId="2" borderId="29" xfId="1" applyBorder="1"/>
    <xf numFmtId="0" fontId="0" fillId="0" borderId="5" xfId="0" applyBorder="1" applyAlignment="1"/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9" xfId="0" applyBorder="1" applyAlignment="1">
      <alignment horizontal="center"/>
    </xf>
  </cellXfs>
  <cellStyles count="6">
    <cellStyle name="Bad" xfId="5" builtinId="27"/>
    <cellStyle name="Calculation" xfId="2" builtinId="22"/>
    <cellStyle name="Explanatory Text" xfId="4" builtinId="53"/>
    <cellStyle name="Good" xfId="3" builtinId="26"/>
    <cellStyle name="Input" xfId="1" builtinId="2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107918</xdr:colOff>
      <xdr:row>0</xdr:row>
      <xdr:rowOff>175101</xdr:rowOff>
    </xdr:from>
    <xdr:ext cx="1177245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/>
            <xdr:cNvSpPr txBox="1"/>
          </xdr:nvSpPr>
          <xdr:spPr>
            <a:xfrm>
              <a:off x="107918" y="175101"/>
              <a:ext cx="1177245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𝑡</m:t>
                        </m:r>
                      </m:e>
                      <m:sub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𝑐</m:t>
                        </m:r>
                      </m:sub>
                    </m:sSub>
                    <m:r>
                      <a:rPr lang="en-US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= </m:t>
                    </m:r>
                    <m:sSub>
                      <m:sSubPr>
                        <m:ctrlPr>
                          <a:rPr lang="en-U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𝑡</m:t>
                        </m:r>
                      </m:e>
                      <m:sub>
                        <m:r>
                          <a:rPr lang="en-U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0</m:t>
                        </m:r>
                      </m:sub>
                    </m:sSub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+ </m:t>
                    </m:r>
                    <m:sSub>
                      <m:sSubPr>
                        <m:ctrlPr>
                          <a:rPr lang="en-U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𝑡</m:t>
                        </m:r>
                      </m:e>
                      <m:sub>
                        <m:r>
                          <a:rPr lang="en-U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𝑠</m:t>
                        </m:r>
                      </m:sub>
                    </m:sSub>
                    <m:r>
                      <a:rPr lang="en-US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+ </m:t>
                    </m:r>
                    <m:sSub>
                      <m:sSubPr>
                        <m:ctrlPr>
                          <a:rPr lang="en-U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𝑡</m:t>
                        </m:r>
                      </m:e>
                      <m:sub>
                        <m:r>
                          <a:rPr lang="en-US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𝑑</m:t>
                        </m:r>
                      </m:sub>
                    </m:sSub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107918" y="175101"/>
              <a:ext cx="1177245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1100" b="0" i="0">
                  <a:latin typeface="Cambria Math" panose="02040503050406030204" pitchFamily="18" charset="0"/>
                </a:rPr>
                <a:t>𝑡_𝑐  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= 𝑡_0+ 𝑡_𝑠+ 𝑡_𝑑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0</xdr:col>
      <xdr:colOff>117443</xdr:colOff>
      <xdr:row>2</xdr:row>
      <xdr:rowOff>146526</xdr:rowOff>
    </xdr:from>
    <xdr:ext cx="1574855" cy="35253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/>
            <xdr:cNvSpPr txBox="1"/>
          </xdr:nvSpPr>
          <xdr:spPr>
            <a:xfrm>
              <a:off x="117443" y="508476"/>
              <a:ext cx="1574855" cy="35253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𝑡</m:t>
                        </m:r>
                      </m:e>
                      <m:sub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0</m:t>
                        </m:r>
                      </m:sub>
                    </m:sSub>
                    <m:r>
                      <a:rPr lang="en-US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d>
                          <m:dPr>
                            <m:ctrlPr>
                              <a:rPr lang="en-US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1.8 </m:t>
                            </m:r>
                            <m:d>
                              <m:dPr>
                                <m:ctrlPr>
                                  <a:rPr lang="en-US" sz="1100" b="0" i="1">
                                    <a:latin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r>
                                  <a:rPr lang="en-US" sz="1100" b="0" i="1">
                                    <a:latin typeface="Cambria Math" panose="02040503050406030204" pitchFamily="18" charset="0"/>
                                  </a:rPr>
                                  <m:t>1.1 −</m:t>
                                </m:r>
                                <m:r>
                                  <a:rPr lang="en-US" sz="1100" b="0" i="1">
                                    <a:latin typeface="Cambria Math" panose="02040503050406030204" pitchFamily="18" charset="0"/>
                                  </a:rPr>
                                  <m:t>𝐶</m:t>
                                </m:r>
                              </m:e>
                            </m:d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∗</m:t>
                            </m:r>
                            <m:sSup>
                              <m:sSupPr>
                                <m:ctrlPr>
                                  <a:rPr lang="en-US" sz="1100" b="0" i="1">
                                    <a:latin typeface="Cambria Math" panose="02040503050406030204" pitchFamily="18" charset="0"/>
                                  </a:rPr>
                                </m:ctrlPr>
                              </m:sSupPr>
                              <m:e>
                                <m:r>
                                  <a:rPr lang="en-US" sz="1100" b="0" i="1">
                                    <a:latin typeface="Cambria Math" panose="02040503050406030204" pitchFamily="18" charset="0"/>
                                  </a:rPr>
                                  <m:t>𝐿</m:t>
                                </m:r>
                              </m:e>
                              <m:sup>
                                <m:r>
                                  <a:rPr lang="en-US" sz="1100" b="0" i="1">
                                    <a:latin typeface="Cambria Math" panose="02040503050406030204" pitchFamily="18" charset="0"/>
                                  </a:rPr>
                                  <m:t>.5</m:t>
                                </m:r>
                              </m:sup>
                            </m:sSup>
                          </m:e>
                        </m:d>
                      </m:num>
                      <m:den>
                        <m:sSup>
                          <m:sSupPr>
                            <m:ctrlPr>
                              <a:rPr lang="en-US" sz="1100" b="0" i="1">
                                <a:latin typeface="Cambria Math" panose="02040503050406030204" pitchFamily="18" charset="0"/>
                              </a:rPr>
                            </m:ctrlPr>
                          </m:sSupPr>
                          <m:e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𝑆</m:t>
                            </m:r>
                          </m:e>
                          <m:sup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.33</m:t>
                            </m:r>
                          </m:sup>
                        </m:sSup>
                      </m:den>
                    </m:f>
                    <m:r>
                      <a:rPr lang="en-US" sz="1100" b="0" i="1">
                        <a:latin typeface="Cambria Math" panose="02040503050406030204" pitchFamily="18" charset="0"/>
                      </a:rPr>
                      <m:t> </m:t>
                    </m:r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117443" y="508476"/>
              <a:ext cx="1574855" cy="35253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1100" b="0" i="0">
                  <a:latin typeface="Cambria Math" panose="02040503050406030204" pitchFamily="18" charset="0"/>
                </a:rPr>
                <a:t>𝑡_0=((1.8 (1.1 −𝐶)∗𝐿^.5 ))/𝑆^.33   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0</xdr:col>
      <xdr:colOff>165068</xdr:colOff>
      <xdr:row>5</xdr:row>
      <xdr:rowOff>175101</xdr:rowOff>
    </xdr:from>
    <xdr:ext cx="1098506" cy="17774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/>
            <xdr:cNvSpPr txBox="1"/>
          </xdr:nvSpPr>
          <xdr:spPr>
            <a:xfrm>
              <a:off x="165068" y="1079976"/>
              <a:ext cx="1098506" cy="17774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latin typeface="Cambria Math" panose="02040503050406030204" pitchFamily="18" charset="0"/>
                      </a:rPr>
                      <m:t>𝑉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=3.3 ∗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𝑘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 ∗ </m:t>
                    </m:r>
                    <m:sSup>
                      <m:sSupPr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𝑆</m:t>
                        </m:r>
                      </m:e>
                      <m:sup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.5</m:t>
                        </m:r>
                      </m:sup>
                    </m:sSup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165068" y="1079976"/>
              <a:ext cx="1098506" cy="17774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1100" b="0" i="0">
                  <a:latin typeface="Cambria Math" panose="02040503050406030204" pitchFamily="18" charset="0"/>
                </a:rPr>
                <a:t>𝑉=3.3 ∗𝑘 ∗ 𝑆^.5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0</xdr:col>
      <xdr:colOff>203168</xdr:colOff>
      <xdr:row>7</xdr:row>
      <xdr:rowOff>79851</xdr:rowOff>
    </xdr:from>
    <xdr:ext cx="593047" cy="31694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/>
            <xdr:cNvSpPr txBox="1"/>
          </xdr:nvSpPr>
          <xdr:spPr>
            <a:xfrm>
              <a:off x="203168" y="1346676"/>
              <a:ext cx="593047" cy="31694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𝑡</m:t>
                        </m:r>
                      </m:e>
                      <m:sub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𝑑</m:t>
                        </m:r>
                      </m:sub>
                    </m:sSub>
                    <m:r>
                      <a:rPr lang="en-US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𝐿</m:t>
                        </m:r>
                      </m:num>
                      <m:den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60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𝑉</m:t>
                        </m:r>
                      </m:den>
                    </m:f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203168" y="1346676"/>
              <a:ext cx="593047" cy="31694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1100" b="0" i="0">
                  <a:latin typeface="Cambria Math" panose="02040503050406030204" pitchFamily="18" charset="0"/>
                </a:rPr>
                <a:t>𝑡_𝑑=𝐿/60𝑉</a:t>
              </a:r>
              <a:endParaRPr lang="en-US" sz="1100"/>
            </a:p>
          </xdr:txBody>
        </xdr:sp>
      </mc:Fallback>
    </mc:AlternateContent>
    <xdr:clientData/>
  </xdr:oneCellAnchor>
  <xdr:twoCellAnchor>
    <xdr:from>
      <xdr:col>2</xdr:col>
      <xdr:colOff>619125</xdr:colOff>
      <xdr:row>23</xdr:row>
      <xdr:rowOff>28575</xdr:rowOff>
    </xdr:from>
    <xdr:to>
      <xdr:col>4</xdr:col>
      <xdr:colOff>485775</xdr:colOff>
      <xdr:row>24</xdr:row>
      <xdr:rowOff>114300</xdr:rowOff>
    </xdr:to>
    <xdr:sp macro="" textlink="">
      <xdr:nvSpPr>
        <xdr:cNvPr id="6" name="TextBox 5"/>
        <xdr:cNvSpPr txBox="1"/>
      </xdr:nvSpPr>
      <xdr:spPr>
        <a:xfrm>
          <a:off x="2524125" y="4248150"/>
          <a:ext cx="1238250" cy="2667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Undersized unless roadway drains elsewear</a:t>
          </a:r>
        </a:p>
      </xdr:txBody>
    </xdr:sp>
    <xdr:clientData/>
  </xdr:twoCellAnchor>
  <xdr:twoCellAnchor>
    <xdr:from>
      <xdr:col>11</xdr:col>
      <xdr:colOff>9525</xdr:colOff>
      <xdr:row>44</xdr:row>
      <xdr:rowOff>180974</xdr:rowOff>
    </xdr:from>
    <xdr:to>
      <xdr:col>19</xdr:col>
      <xdr:colOff>9525</xdr:colOff>
      <xdr:row>59</xdr:row>
      <xdr:rowOff>57149</xdr:rowOff>
    </xdr:to>
    <xdr:sp macro="" textlink="">
      <xdr:nvSpPr>
        <xdr:cNvPr id="7" name="TextBox 6"/>
        <xdr:cNvSpPr txBox="1"/>
      </xdr:nvSpPr>
      <xdr:spPr>
        <a:xfrm>
          <a:off x="8620125" y="8258174"/>
          <a:ext cx="5486400" cy="26384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Existing Pond at Costco Discharge Details</a:t>
          </a:r>
        </a:p>
        <a:p>
          <a:r>
            <a:rPr lang="en-US" sz="1100"/>
            <a:t> 25 yr</a:t>
          </a:r>
        </a:p>
        <a:p>
          <a:r>
            <a:rPr lang="en-US" sz="1100"/>
            <a:t>5.10 cfs max discharge from structure</a:t>
          </a:r>
        </a:p>
        <a:p>
          <a:r>
            <a:rPr lang="en-US" sz="1100"/>
            <a:t>7.53 cfs Potential discharged if Weir overtopped</a:t>
          </a:r>
        </a:p>
        <a:p>
          <a:endParaRPr lang="en-US" sz="1100"/>
        </a:p>
        <a:p>
          <a:r>
            <a:rPr lang="en-US" sz="1100"/>
            <a:t>100 yr </a:t>
          </a:r>
        </a:p>
        <a:p>
          <a:r>
            <a:rPr lang="en-US" sz="1100"/>
            <a:t>5.58 cfs max discharge from structure</a:t>
          </a:r>
        </a:p>
        <a:p>
          <a:r>
            <a:rPr lang="en-US" sz="1100"/>
            <a:t>13.06</a:t>
          </a:r>
          <a:r>
            <a:rPr lang="en-US" sz="1100" baseline="0"/>
            <a:t> cfs Potential discharge if Weir overtopped</a:t>
          </a:r>
        </a:p>
        <a:p>
          <a:endParaRPr lang="en-US" sz="1100" baseline="0"/>
        </a:p>
        <a:p>
          <a:r>
            <a:rPr lang="en-US" sz="1100" baseline="0"/>
            <a:t>Information taken from existing storm water report of costco pond: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\\cmharc01\archiveo\2011\20110641\Reports\Stormwater\Revised Report 7-11-13\Stormwater Report - 07-16-2013.pdf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</a:p>
        <a:p>
          <a:endParaRPr lang="en-US" sz="1100"/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 created a link to it within the project folder: </a:t>
          </a:r>
          <a:r>
            <a:rPr lang="en-US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Stormwater Report - 07-16-2013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619125</xdr:colOff>
      <xdr:row>15</xdr:row>
      <xdr:rowOff>28575</xdr:rowOff>
    </xdr:from>
    <xdr:to>
      <xdr:col>4</xdr:col>
      <xdr:colOff>485775</xdr:colOff>
      <xdr:row>16</xdr:row>
      <xdr:rowOff>114300</xdr:rowOff>
    </xdr:to>
    <xdr:sp macro="" textlink="">
      <xdr:nvSpPr>
        <xdr:cNvPr id="2" name="TextBox 1"/>
        <xdr:cNvSpPr txBox="1"/>
      </xdr:nvSpPr>
      <xdr:spPr>
        <a:xfrm>
          <a:off x="2524125" y="4248150"/>
          <a:ext cx="1238250" cy="2667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Undersized unless roadway drains elsewear</a:t>
          </a:r>
        </a:p>
      </xdr:txBody>
    </xdr:sp>
    <xdr:clientData/>
  </xdr:twoCellAnchor>
  <xdr:twoCellAnchor>
    <xdr:from>
      <xdr:col>13</xdr:col>
      <xdr:colOff>0</xdr:colOff>
      <xdr:row>32</xdr:row>
      <xdr:rowOff>1</xdr:rowOff>
    </xdr:from>
    <xdr:to>
      <xdr:col>20</xdr:col>
      <xdr:colOff>676275</xdr:colOff>
      <xdr:row>46</xdr:row>
      <xdr:rowOff>9526</xdr:rowOff>
    </xdr:to>
    <xdr:sp macro="" textlink="">
      <xdr:nvSpPr>
        <xdr:cNvPr id="3" name="TextBox 2"/>
        <xdr:cNvSpPr txBox="1"/>
      </xdr:nvSpPr>
      <xdr:spPr>
        <a:xfrm>
          <a:off x="10058400" y="5895976"/>
          <a:ext cx="5476875" cy="2590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Existing Pond at Costco Discharge Details</a:t>
          </a:r>
        </a:p>
        <a:p>
          <a:r>
            <a:rPr lang="en-US" sz="1100"/>
            <a:t> 25 yr</a:t>
          </a:r>
        </a:p>
        <a:p>
          <a:r>
            <a:rPr lang="en-US" sz="1100"/>
            <a:t>5.10 cfs max discharge from structure</a:t>
          </a:r>
        </a:p>
        <a:p>
          <a:r>
            <a:rPr lang="en-US" sz="1100"/>
            <a:t>7.53 cfs Potential discharged if Weir overtopped</a:t>
          </a:r>
        </a:p>
        <a:p>
          <a:endParaRPr lang="en-US" sz="1100"/>
        </a:p>
        <a:p>
          <a:r>
            <a:rPr lang="en-US" sz="1100"/>
            <a:t>100 yr </a:t>
          </a:r>
        </a:p>
        <a:p>
          <a:r>
            <a:rPr lang="en-US" sz="1100"/>
            <a:t>5.58 cfs max discharge from structure</a:t>
          </a:r>
        </a:p>
        <a:p>
          <a:r>
            <a:rPr lang="en-US" sz="1100"/>
            <a:t>13.06</a:t>
          </a:r>
          <a:r>
            <a:rPr lang="en-US" sz="1100" baseline="0"/>
            <a:t> cfs Potential discharge if Weir overtopped</a:t>
          </a:r>
        </a:p>
        <a:p>
          <a:endParaRPr lang="en-US" sz="1100" baseline="0"/>
        </a:p>
        <a:p>
          <a:r>
            <a:rPr lang="en-US" sz="1100" baseline="0"/>
            <a:t>Q = 98.41 cfs (for a Full 48" Pipe at existing plans Slope)</a:t>
          </a:r>
        </a:p>
        <a:p>
          <a:endParaRPr lang="en-US" sz="1100" baseline="0"/>
        </a:p>
        <a:p>
          <a:r>
            <a:rPr lang="en-US" sz="1100" baseline="0"/>
            <a:t>Information taken from existing storm water report of costco pond: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\\cmharc01\archiveo\2011\20110641\Reports\Stormwater\Revised Report 7-11-13\Stormwater Report - 07-16-2013.pdf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</a:p>
        <a:p>
          <a:endParaRPr lang="en-US" sz="1100"/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 created a link to it within the project folder: </a:t>
          </a:r>
          <a:r>
            <a:rPr lang="en-US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Stormwater Report - 07-16-2013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4"/>
  <sheetViews>
    <sheetView topLeftCell="A28" workbookViewId="0">
      <selection activeCell="B61" sqref="B61:B64"/>
    </sheetView>
  </sheetViews>
  <sheetFormatPr defaultRowHeight="14.25" x14ac:dyDescent="0.2"/>
  <cols>
    <col min="1" max="1" width="14.75" bestFit="1" customWidth="1"/>
    <col min="2" max="2" width="10.25" bestFit="1" customWidth="1"/>
    <col min="6" max="6" width="14.75" bestFit="1" customWidth="1"/>
    <col min="7" max="7" width="10.25" bestFit="1" customWidth="1"/>
  </cols>
  <sheetData>
    <row r="1" spans="1:19" x14ac:dyDescent="0.2">
      <c r="A1" s="3"/>
      <c r="B1" s="3"/>
      <c r="C1" s="3"/>
      <c r="F1" s="53" t="s">
        <v>20</v>
      </c>
      <c r="G1" s="53"/>
    </row>
    <row r="2" spans="1:19" x14ac:dyDescent="0.2">
      <c r="A2" s="3"/>
      <c r="B2" s="3"/>
      <c r="C2" s="3"/>
    </row>
    <row r="3" spans="1:19" x14ac:dyDescent="0.2">
      <c r="A3" s="3"/>
      <c r="B3" s="3"/>
      <c r="C3" s="3"/>
    </row>
    <row r="4" spans="1:19" x14ac:dyDescent="0.2">
      <c r="A4" s="3"/>
      <c r="B4" s="3"/>
      <c r="C4" s="3"/>
      <c r="K4" s="4" t="s">
        <v>18</v>
      </c>
      <c r="L4" s="1">
        <v>43560</v>
      </c>
    </row>
    <row r="5" spans="1:19" x14ac:dyDescent="0.2">
      <c r="A5" s="3"/>
      <c r="B5" s="3"/>
      <c r="C5" s="3"/>
      <c r="K5" s="4" t="s">
        <v>4</v>
      </c>
      <c r="L5" s="2">
        <v>4.82</v>
      </c>
    </row>
    <row r="6" spans="1:19" x14ac:dyDescent="0.2">
      <c r="A6" s="3"/>
      <c r="B6" s="3"/>
      <c r="C6" s="3"/>
      <c r="K6" s="4" t="s">
        <v>3</v>
      </c>
      <c r="L6" s="1">
        <v>0.9</v>
      </c>
    </row>
    <row r="7" spans="1:19" x14ac:dyDescent="0.2">
      <c r="A7" s="3"/>
      <c r="B7" s="3"/>
      <c r="C7" s="3"/>
    </row>
    <row r="8" spans="1:19" x14ac:dyDescent="0.2">
      <c r="A8" s="3"/>
      <c r="B8" s="3"/>
      <c r="C8" s="3"/>
    </row>
    <row r="9" spans="1:19" x14ac:dyDescent="0.2">
      <c r="A9" s="3"/>
      <c r="B9" s="3"/>
      <c r="C9" s="3"/>
      <c r="L9" s="47" t="s">
        <v>21</v>
      </c>
      <c r="M9" s="48"/>
      <c r="N9" s="48"/>
      <c r="O9" s="48"/>
      <c r="P9" s="48"/>
      <c r="Q9" s="48"/>
      <c r="R9" s="48"/>
      <c r="S9" s="49"/>
    </row>
    <row r="10" spans="1:19" ht="15" thickBot="1" x14ac:dyDescent="0.25">
      <c r="A10" s="3"/>
      <c r="B10" s="3"/>
      <c r="C10" s="3"/>
      <c r="L10" s="17"/>
      <c r="M10" s="18" t="s">
        <v>17</v>
      </c>
      <c r="N10" s="18" t="s">
        <v>5</v>
      </c>
      <c r="O10" s="18"/>
      <c r="P10" s="18"/>
      <c r="Q10" s="18"/>
      <c r="R10" s="18"/>
      <c r="S10" s="19"/>
    </row>
    <row r="11" spans="1:19" x14ac:dyDescent="0.2">
      <c r="A11" s="56" t="s">
        <v>7</v>
      </c>
      <c r="B11" s="54"/>
      <c r="C11" s="54"/>
      <c r="D11" s="5"/>
      <c r="E11" s="5"/>
      <c r="F11" s="54" t="s">
        <v>8</v>
      </c>
      <c r="G11" s="54"/>
      <c r="H11" s="55"/>
      <c r="L11" s="20" t="s">
        <v>10</v>
      </c>
      <c r="M11" s="8">
        <v>1983</v>
      </c>
      <c r="N11" s="12">
        <f>(M11/$L$4)*$L$5*$L$6</f>
        <v>0.1974805785123967</v>
      </c>
      <c r="O11" s="21"/>
      <c r="P11" s="3"/>
      <c r="Q11" s="15" t="s">
        <v>10</v>
      </c>
      <c r="R11" s="8">
        <v>5677</v>
      </c>
      <c r="S11" s="22">
        <f>(R11/$L$4)*$L$5*$L$6</f>
        <v>0.56535413223140496</v>
      </c>
    </row>
    <row r="12" spans="1:19" x14ac:dyDescent="0.2">
      <c r="A12" s="6" t="s">
        <v>0</v>
      </c>
      <c r="B12" s="8">
        <v>95.736000000000004</v>
      </c>
      <c r="C12" s="3"/>
      <c r="D12" s="3"/>
      <c r="E12" s="3"/>
      <c r="F12" s="3" t="s">
        <v>0</v>
      </c>
      <c r="G12" s="8">
        <v>80.436000000000007</v>
      </c>
      <c r="H12" s="7"/>
      <c r="L12" s="20" t="s">
        <v>11</v>
      </c>
      <c r="M12" s="8">
        <v>3106</v>
      </c>
      <c r="N12" s="12">
        <f t="shared" ref="N12:N18" si="0">(M12/$L$4)*$L$5*$L$6</f>
        <v>0.30931652892561989</v>
      </c>
      <c r="O12" s="21"/>
      <c r="P12" s="3"/>
      <c r="Q12" s="15" t="s">
        <v>11</v>
      </c>
      <c r="R12" s="8">
        <v>10384</v>
      </c>
      <c r="S12" s="22">
        <f>(R12/$L$4)*$L$5*$L$6</f>
        <v>1.0341090909090909</v>
      </c>
    </row>
    <row r="13" spans="1:19" x14ac:dyDescent="0.2">
      <c r="A13" s="6" t="s">
        <v>1</v>
      </c>
      <c r="B13" s="8">
        <v>14</v>
      </c>
      <c r="C13" s="3"/>
      <c r="D13" s="3"/>
      <c r="E13" s="3"/>
      <c r="F13" s="3" t="s">
        <v>1</v>
      </c>
      <c r="G13" s="8">
        <v>11.5</v>
      </c>
      <c r="H13" s="7"/>
      <c r="L13" s="20" t="s">
        <v>12</v>
      </c>
      <c r="M13" s="8">
        <v>3617</v>
      </c>
      <c r="N13" s="12">
        <f t="shared" si="0"/>
        <v>0.36020537190082647</v>
      </c>
      <c r="O13" s="21"/>
      <c r="P13" s="3"/>
      <c r="Q13" s="15" t="s">
        <v>12</v>
      </c>
      <c r="R13" s="8">
        <v>3627</v>
      </c>
      <c r="S13" s="22">
        <f t="shared" ref="S13:S14" si="1">(R13/$L$4)*$L$5*$L$6</f>
        <v>0.36120123966942153</v>
      </c>
    </row>
    <row r="14" spans="1:19" ht="15" thickBot="1" x14ac:dyDescent="0.25">
      <c r="A14" s="9" t="s">
        <v>2</v>
      </c>
      <c r="B14" s="16">
        <v>0.871</v>
      </c>
      <c r="C14" s="10"/>
      <c r="D14" s="10"/>
      <c r="E14" s="10"/>
      <c r="F14" s="10" t="s">
        <v>2</v>
      </c>
      <c r="G14" s="16">
        <v>0.79400000000000004</v>
      </c>
      <c r="H14" s="11"/>
      <c r="L14" s="20" t="s">
        <v>13</v>
      </c>
      <c r="M14" s="8">
        <v>3696</v>
      </c>
      <c r="N14" s="12">
        <f t="shared" si="0"/>
        <v>0.36807272727272733</v>
      </c>
      <c r="O14" s="3"/>
      <c r="P14" s="3"/>
      <c r="Q14" s="15" t="s">
        <v>13</v>
      </c>
      <c r="R14" s="8">
        <v>4668</v>
      </c>
      <c r="S14" s="22">
        <f t="shared" si="1"/>
        <v>0.46487107438016534</v>
      </c>
    </row>
    <row r="15" spans="1:19" x14ac:dyDescent="0.2">
      <c r="L15" s="20" t="s">
        <v>14</v>
      </c>
      <c r="M15" s="8">
        <v>3694</v>
      </c>
      <c r="N15" s="12">
        <f t="shared" si="0"/>
        <v>0.36787355371900832</v>
      </c>
      <c r="O15" s="3"/>
      <c r="P15" s="3"/>
      <c r="Q15" s="3"/>
      <c r="R15" s="3"/>
      <c r="S15" s="14"/>
    </row>
    <row r="16" spans="1:19" ht="15" thickBot="1" x14ac:dyDescent="0.25">
      <c r="L16" s="20" t="s">
        <v>15</v>
      </c>
      <c r="M16" s="8">
        <v>3693</v>
      </c>
      <c r="N16" s="12">
        <f t="shared" si="0"/>
        <v>0.36777396694214876</v>
      </c>
      <c r="O16" s="3"/>
      <c r="P16" s="3"/>
      <c r="Q16" s="3"/>
      <c r="R16" s="3"/>
      <c r="S16" s="14"/>
    </row>
    <row r="17" spans="1:19" ht="15" thickBot="1" x14ac:dyDescent="0.25">
      <c r="A17" s="50" t="s">
        <v>44</v>
      </c>
      <c r="B17" s="51"/>
      <c r="C17" s="51"/>
      <c r="D17" s="51"/>
      <c r="E17" s="52"/>
      <c r="F17" s="50" t="s">
        <v>48</v>
      </c>
      <c r="G17" s="51"/>
      <c r="H17" s="51"/>
      <c r="I17" s="51"/>
      <c r="J17" s="52"/>
      <c r="K17" s="42" t="s">
        <v>35</v>
      </c>
      <c r="L17" s="20" t="s">
        <v>16</v>
      </c>
      <c r="M17" s="8">
        <v>3691</v>
      </c>
      <c r="N17" s="12">
        <f t="shared" si="0"/>
        <v>0.3675747933884298</v>
      </c>
      <c r="O17" s="3"/>
      <c r="P17" s="3"/>
      <c r="Q17" s="15" t="s">
        <v>10</v>
      </c>
      <c r="R17" s="8">
        <v>16304</v>
      </c>
      <c r="S17" s="22">
        <f>(R17/$L$4)*$L$5*$L$6</f>
        <v>1.6236628099173556</v>
      </c>
    </row>
    <row r="18" spans="1:19" x14ac:dyDescent="0.2">
      <c r="A18" s="28" t="s">
        <v>5</v>
      </c>
      <c r="B18" s="36">
        <f>B19*B20*B21</f>
        <v>76.180643094543569</v>
      </c>
      <c r="C18" s="29" t="s">
        <v>6</v>
      </c>
      <c r="D18" s="30"/>
      <c r="E18" s="31"/>
      <c r="F18" s="28" t="s">
        <v>5</v>
      </c>
      <c r="G18" s="36">
        <f>G19*G20*G21</f>
        <v>90.54990487846915</v>
      </c>
      <c r="H18" s="29" t="s">
        <v>6</v>
      </c>
      <c r="I18" s="30"/>
      <c r="J18" s="31"/>
      <c r="L18" s="20" t="s">
        <v>19</v>
      </c>
      <c r="M18" s="8">
        <v>875</v>
      </c>
      <c r="N18" s="12">
        <f t="shared" si="0"/>
        <v>8.7138429752066121E-2</v>
      </c>
      <c r="O18" s="3"/>
      <c r="P18" s="3"/>
      <c r="Q18" s="15" t="s">
        <v>11</v>
      </c>
      <c r="R18" s="8">
        <v>2874</v>
      </c>
      <c r="S18" s="22">
        <f t="shared" ref="S18" si="2">(R18/$L$4)*$L$5*$L$6</f>
        <v>0.28621239669421494</v>
      </c>
    </row>
    <row r="19" spans="1:19" x14ac:dyDescent="0.2">
      <c r="A19" s="28" t="s">
        <v>3</v>
      </c>
      <c r="B19" s="37">
        <v>0.46</v>
      </c>
      <c r="C19" s="29"/>
      <c r="D19" s="30"/>
      <c r="E19" s="31"/>
      <c r="F19" s="28" t="s">
        <v>3</v>
      </c>
      <c r="G19" s="37">
        <v>0.46</v>
      </c>
      <c r="H19" s="29"/>
      <c r="I19" s="30"/>
      <c r="J19" s="31"/>
      <c r="L19" s="13"/>
      <c r="M19" s="3"/>
      <c r="N19" s="3"/>
      <c r="O19" s="3"/>
      <c r="P19" s="3"/>
      <c r="Q19" s="3"/>
      <c r="R19" s="3"/>
      <c r="S19" s="14"/>
    </row>
    <row r="20" spans="1:19" x14ac:dyDescent="0.2">
      <c r="A20" s="28" t="s">
        <v>4</v>
      </c>
      <c r="B20" s="38">
        <f>($B$12/(B22+$B$13)^$B$14)</f>
        <v>2.8294907514742929</v>
      </c>
      <c r="C20" s="29"/>
      <c r="D20" s="30" t="s">
        <v>26</v>
      </c>
      <c r="E20" s="31"/>
      <c r="F20" s="28" t="s">
        <v>4</v>
      </c>
      <c r="G20" s="38">
        <f>($G$12/(G22+$G$13)^$G$14)</f>
        <v>3.3631918554761637</v>
      </c>
      <c r="H20" s="29"/>
      <c r="I20" s="30" t="s">
        <v>26</v>
      </c>
      <c r="J20" s="31"/>
      <c r="L20" s="13"/>
      <c r="M20" s="3"/>
      <c r="N20" s="3"/>
      <c r="O20" s="3"/>
      <c r="P20" s="3"/>
      <c r="Q20" s="15" t="s">
        <v>10</v>
      </c>
      <c r="R20" s="8">
        <v>15963</v>
      </c>
      <c r="S20" s="22">
        <f>(R20/$L$4)*$L$5*$L$6</f>
        <v>1.5897037190082646</v>
      </c>
    </row>
    <row r="21" spans="1:19" x14ac:dyDescent="0.2">
      <c r="A21" s="28" t="s">
        <v>22</v>
      </c>
      <c r="B21" s="37">
        <v>58.53</v>
      </c>
      <c r="C21" s="29" t="s">
        <v>23</v>
      </c>
      <c r="D21" s="30"/>
      <c r="E21" s="31"/>
      <c r="F21" s="28" t="s">
        <v>22</v>
      </c>
      <c r="G21" s="37">
        <v>58.53</v>
      </c>
      <c r="H21" s="29" t="s">
        <v>23</v>
      </c>
      <c r="I21" s="30"/>
      <c r="J21" s="31"/>
      <c r="L21" s="20" t="s">
        <v>10</v>
      </c>
      <c r="M21" s="8">
        <v>2077</v>
      </c>
      <c r="N21" s="12">
        <f>(M21/$L$4)*$L$5*$L$6</f>
        <v>0.2068417355371901</v>
      </c>
      <c r="O21" s="21"/>
      <c r="P21" s="3"/>
      <c r="Q21" s="15" t="s">
        <v>11</v>
      </c>
      <c r="R21" s="8">
        <v>2589</v>
      </c>
      <c r="S21" s="22">
        <f t="shared" ref="S21" si="3">(R21/$L$4)*$L$5*$L$6</f>
        <v>0.25783016528925623</v>
      </c>
    </row>
    <row r="22" spans="1:19" ht="15" thickBot="1" x14ac:dyDescent="0.25">
      <c r="A22" s="32" t="s">
        <v>24</v>
      </c>
      <c r="B22" s="41">
        <v>43</v>
      </c>
      <c r="C22" s="33" t="s">
        <v>25</v>
      </c>
      <c r="D22" s="34"/>
      <c r="E22" s="35"/>
      <c r="F22" s="32" t="s">
        <v>24</v>
      </c>
      <c r="G22" s="41">
        <v>43</v>
      </c>
      <c r="H22" s="33" t="s">
        <v>25</v>
      </c>
      <c r="I22" s="34"/>
      <c r="J22" s="35"/>
      <c r="L22" s="20" t="s">
        <v>11</v>
      </c>
      <c r="M22" s="8">
        <v>3264</v>
      </c>
      <c r="N22" s="12">
        <f t="shared" ref="N22:N27" si="4">(M22/$L$4)*$L$5*$L$6</f>
        <v>0.32505123966942151</v>
      </c>
      <c r="O22" s="21"/>
      <c r="P22" s="3"/>
      <c r="Q22" s="3"/>
      <c r="R22" s="3"/>
      <c r="S22" s="14"/>
    </row>
    <row r="23" spans="1:19" ht="15" thickBot="1" x14ac:dyDescent="0.25">
      <c r="A23" s="50" t="s">
        <v>43</v>
      </c>
      <c r="B23" s="51"/>
      <c r="C23" s="51"/>
      <c r="D23" s="51"/>
      <c r="E23" s="52"/>
      <c r="F23" s="50" t="s">
        <v>49</v>
      </c>
      <c r="G23" s="51"/>
      <c r="H23" s="51"/>
      <c r="I23" s="51"/>
      <c r="J23" s="52"/>
      <c r="K23" s="43" t="s">
        <v>36</v>
      </c>
      <c r="L23" s="20" t="s">
        <v>12</v>
      </c>
      <c r="M23" s="8">
        <v>3920</v>
      </c>
      <c r="N23" s="12">
        <f t="shared" si="4"/>
        <v>0.39038016528925623</v>
      </c>
      <c r="O23" s="21"/>
      <c r="P23" s="3"/>
      <c r="Q23" s="15" t="s">
        <v>10</v>
      </c>
      <c r="R23" s="8">
        <v>3647</v>
      </c>
      <c r="S23" s="22">
        <f>(R23/$L$4)*$L$5*$L$6</f>
        <v>0.36319297520661165</v>
      </c>
    </row>
    <row r="24" spans="1:19" x14ac:dyDescent="0.2">
      <c r="A24" s="28" t="s">
        <v>5</v>
      </c>
      <c r="B24" s="36">
        <f>B25*B26*B27+B30</f>
        <v>24.971668192818345</v>
      </c>
      <c r="C24" s="29" t="s">
        <v>6</v>
      </c>
      <c r="D24" s="30"/>
      <c r="E24" s="31"/>
      <c r="F24" s="28" t="s">
        <v>5</v>
      </c>
      <c r="G24" s="36">
        <f>G25*G26*G27+G30</f>
        <v>29.272109743300128</v>
      </c>
      <c r="H24" s="29" t="s">
        <v>6</v>
      </c>
      <c r="I24" s="30"/>
      <c r="J24" s="31"/>
      <c r="L24" s="20" t="s">
        <v>13</v>
      </c>
      <c r="M24" s="8">
        <v>4804</v>
      </c>
      <c r="N24" s="12">
        <f t="shared" si="4"/>
        <v>0.47841487603305788</v>
      </c>
      <c r="O24" s="3"/>
      <c r="P24" s="3"/>
      <c r="Q24" s="15" t="s">
        <v>11</v>
      </c>
      <c r="R24" s="8">
        <v>12657</v>
      </c>
      <c r="S24" s="22">
        <f>(R24/$L$4)*$L$5*$L$6</f>
        <v>1.2604698347107439</v>
      </c>
    </row>
    <row r="25" spans="1:19" x14ac:dyDescent="0.2">
      <c r="A25" s="28" t="s">
        <v>3</v>
      </c>
      <c r="B25" s="37">
        <v>0.69</v>
      </c>
      <c r="C25" s="29"/>
      <c r="D25" s="30"/>
      <c r="E25" s="31"/>
      <c r="F25" s="28" t="s">
        <v>3</v>
      </c>
      <c r="G25" s="37">
        <v>0.69</v>
      </c>
      <c r="H25" s="29"/>
      <c r="I25" s="30"/>
      <c r="J25" s="31"/>
      <c r="L25" s="20" t="s">
        <v>14</v>
      </c>
      <c r="M25" s="8">
        <v>4801</v>
      </c>
      <c r="N25" s="12">
        <f t="shared" si="4"/>
        <v>0.47811611570247936</v>
      </c>
      <c r="O25" s="3"/>
      <c r="P25" s="3"/>
      <c r="Q25" s="15" t="s">
        <v>12</v>
      </c>
      <c r="R25" s="8">
        <v>2874</v>
      </c>
      <c r="S25" s="22">
        <f t="shared" ref="S25" si="5">(R25/$L$4)*$L$5*$L$6</f>
        <v>0.28621239669421494</v>
      </c>
    </row>
    <row r="26" spans="1:19" x14ac:dyDescent="0.2">
      <c r="A26" s="28" t="s">
        <v>4</v>
      </c>
      <c r="B26" s="38">
        <f>($B$12/(B28+$B$13)^$B$14)</f>
        <v>5.0971406995049087</v>
      </c>
      <c r="C26" s="29"/>
      <c r="D26" s="30" t="s">
        <v>27</v>
      </c>
      <c r="E26" s="31"/>
      <c r="F26" s="28" t="s">
        <v>4</v>
      </c>
      <c r="G26" s="38">
        <f>($G$12/(G28+$G$13)^$G$14)</f>
        <v>5.9620174323897421</v>
      </c>
      <c r="H26" s="29"/>
      <c r="I26" s="30" t="s">
        <v>27</v>
      </c>
      <c r="J26" s="31"/>
      <c r="L26" s="20" t="s">
        <v>15</v>
      </c>
      <c r="M26" s="8">
        <v>4799</v>
      </c>
      <c r="N26" s="12">
        <f t="shared" si="4"/>
        <v>0.47791694214876035</v>
      </c>
      <c r="O26" s="3"/>
      <c r="P26" s="3"/>
      <c r="Q26" s="3"/>
      <c r="R26" s="3"/>
      <c r="S26" s="14"/>
    </row>
    <row r="27" spans="1:19" x14ac:dyDescent="0.2">
      <c r="A27" s="28" t="s">
        <v>31</v>
      </c>
      <c r="B27" s="37">
        <v>4.9000000000000004</v>
      </c>
      <c r="C27" s="29" t="s">
        <v>23</v>
      </c>
      <c r="D27" s="30"/>
      <c r="E27" s="31"/>
      <c r="F27" s="28" t="s">
        <v>31</v>
      </c>
      <c r="G27" s="37">
        <v>4.9000000000000004</v>
      </c>
      <c r="H27" s="29" t="s">
        <v>23</v>
      </c>
      <c r="I27" s="30"/>
      <c r="J27" s="31"/>
      <c r="L27" s="23" t="s">
        <v>19</v>
      </c>
      <c r="M27" s="24">
        <v>691</v>
      </c>
      <c r="N27" s="25">
        <f t="shared" si="4"/>
        <v>6.8814462809917362E-2</v>
      </c>
      <c r="O27" s="26"/>
      <c r="P27" s="26"/>
      <c r="Q27" s="26"/>
      <c r="R27" s="26"/>
      <c r="S27" s="27"/>
    </row>
    <row r="28" spans="1:19" ht="15" thickBot="1" x14ac:dyDescent="0.25">
      <c r="A28" s="32" t="s">
        <v>24</v>
      </c>
      <c r="B28" s="41">
        <v>15</v>
      </c>
      <c r="C28" s="33" t="s">
        <v>25</v>
      </c>
      <c r="D28" s="34"/>
      <c r="E28" s="35"/>
      <c r="F28" s="32" t="s">
        <v>24</v>
      </c>
      <c r="G28" s="41">
        <v>15</v>
      </c>
      <c r="H28" s="33" t="s">
        <v>25</v>
      </c>
      <c r="I28" s="34"/>
      <c r="J28" s="35"/>
    </row>
    <row r="29" spans="1:19" ht="15" thickBot="1" x14ac:dyDescent="0.25">
      <c r="A29" s="50" t="s">
        <v>45</v>
      </c>
      <c r="B29" s="51"/>
      <c r="C29" s="51"/>
      <c r="D29" s="51"/>
      <c r="E29" s="52"/>
      <c r="F29" s="50" t="s">
        <v>52</v>
      </c>
      <c r="G29" s="51"/>
      <c r="H29" s="51"/>
      <c r="I29" s="51"/>
      <c r="J29" s="52"/>
      <c r="K29" s="42" t="s">
        <v>35</v>
      </c>
    </row>
    <row r="30" spans="1:19" x14ac:dyDescent="0.2">
      <c r="A30" s="28" t="s">
        <v>5</v>
      </c>
      <c r="B30" s="36">
        <f>B31*B32*B33</f>
        <v>7.7382354877922479</v>
      </c>
      <c r="C30" s="29" t="s">
        <v>6</v>
      </c>
      <c r="D30" s="30"/>
      <c r="E30" s="31"/>
      <c r="F30" s="28" t="s">
        <v>5</v>
      </c>
      <c r="G30" s="36">
        <f>G31*G32*G33</f>
        <v>9.1145288043904102</v>
      </c>
      <c r="H30" s="29" t="s">
        <v>6</v>
      </c>
      <c r="I30" s="30"/>
      <c r="J30" s="31"/>
    </row>
    <row r="31" spans="1:19" x14ac:dyDescent="0.2">
      <c r="A31" s="28" t="s">
        <v>3</v>
      </c>
      <c r="B31" s="37">
        <v>0.68</v>
      </c>
      <c r="C31" s="29"/>
      <c r="D31" s="30"/>
      <c r="E31" s="31"/>
      <c r="F31" s="28" t="s">
        <v>3</v>
      </c>
      <c r="G31" s="37">
        <v>0.68</v>
      </c>
      <c r="H31" s="29"/>
      <c r="I31" s="30"/>
      <c r="J31" s="31"/>
    </row>
    <row r="32" spans="1:19" x14ac:dyDescent="0.2">
      <c r="A32" s="28" t="s">
        <v>4</v>
      </c>
      <c r="B32" s="38">
        <f>($B$12/(B34+$B$13)^$B$14)</f>
        <v>3.5450959720506905</v>
      </c>
      <c r="C32" s="29"/>
      <c r="D32" s="30" t="s">
        <v>28</v>
      </c>
      <c r="E32" s="31"/>
      <c r="F32" s="28" t="s">
        <v>4</v>
      </c>
      <c r="G32" s="38">
        <f>($G$12/(G34+$G$13)^$G$14)</f>
        <v>4.1756133426747342</v>
      </c>
      <c r="H32" s="29"/>
      <c r="I32" s="30" t="s">
        <v>28</v>
      </c>
      <c r="J32" s="31"/>
    </row>
    <row r="33" spans="1:11" x14ac:dyDescent="0.2">
      <c r="A33" s="28" t="s">
        <v>32</v>
      </c>
      <c r="B33" s="39">
        <v>3.21</v>
      </c>
      <c r="C33" s="29" t="s">
        <v>23</v>
      </c>
      <c r="D33" s="30"/>
      <c r="E33" s="31"/>
      <c r="F33" s="28" t="s">
        <v>32</v>
      </c>
      <c r="G33" s="39">
        <v>3.21</v>
      </c>
      <c r="H33" s="29" t="s">
        <v>23</v>
      </c>
      <c r="I33" s="30"/>
      <c r="J33" s="31"/>
    </row>
    <row r="34" spans="1:11" ht="15" thickBot="1" x14ac:dyDescent="0.25">
      <c r="A34" s="32" t="s">
        <v>24</v>
      </c>
      <c r="B34" s="40">
        <v>30</v>
      </c>
      <c r="C34" s="33" t="s">
        <v>25</v>
      </c>
      <c r="D34" s="34"/>
      <c r="E34" s="35"/>
      <c r="F34" s="32" t="s">
        <v>24</v>
      </c>
      <c r="G34" s="40">
        <v>30</v>
      </c>
      <c r="H34" s="33" t="s">
        <v>25</v>
      </c>
      <c r="I34" s="34"/>
      <c r="J34" s="35"/>
    </row>
    <row r="35" spans="1:11" ht="15" thickBot="1" x14ac:dyDescent="0.25">
      <c r="A35" s="50" t="s">
        <v>50</v>
      </c>
      <c r="B35" s="51"/>
      <c r="C35" s="51"/>
      <c r="D35" s="51"/>
      <c r="E35" s="52"/>
      <c r="F35" s="50" t="s">
        <v>53</v>
      </c>
      <c r="G35" s="51"/>
      <c r="H35" s="51"/>
      <c r="I35" s="51"/>
      <c r="J35" s="52"/>
      <c r="K35" s="42" t="s">
        <v>35</v>
      </c>
    </row>
    <row r="36" spans="1:11" x14ac:dyDescent="0.2">
      <c r="A36" s="28" t="s">
        <v>5</v>
      </c>
      <c r="B36" s="36">
        <f>B37*B38*B39</f>
        <v>11.174663919279755</v>
      </c>
      <c r="C36" s="29" t="s">
        <v>6</v>
      </c>
      <c r="D36" s="30"/>
      <c r="E36" s="31"/>
      <c r="F36" s="28" t="s">
        <v>5</v>
      </c>
      <c r="G36" s="36">
        <f>G37*G38*G39</f>
        <v>13.225872778209347</v>
      </c>
      <c r="H36" s="29" t="s">
        <v>6</v>
      </c>
      <c r="I36" s="30"/>
      <c r="J36" s="31"/>
    </row>
    <row r="37" spans="1:11" x14ac:dyDescent="0.2">
      <c r="A37" s="28" t="s">
        <v>3</v>
      </c>
      <c r="B37" s="37">
        <v>0.63</v>
      </c>
      <c r="C37" s="29"/>
      <c r="D37" s="30"/>
      <c r="E37" s="31"/>
      <c r="F37" s="28" t="s">
        <v>3</v>
      </c>
      <c r="G37" s="37">
        <v>0.63</v>
      </c>
      <c r="H37" s="29"/>
      <c r="I37" s="30"/>
      <c r="J37" s="31"/>
    </row>
    <row r="38" spans="1:11" x14ac:dyDescent="0.2">
      <c r="A38" s="28" t="s">
        <v>4</v>
      </c>
      <c r="B38" s="38">
        <f>($B$12/(B40+$B$13)^$B$14)</f>
        <v>3.1173219291097594</v>
      </c>
      <c r="C38" s="29"/>
      <c r="D38" s="30" t="s">
        <v>29</v>
      </c>
      <c r="E38" s="31"/>
      <c r="F38" s="28" t="s">
        <v>4</v>
      </c>
      <c r="G38" s="38">
        <f>($G$12/(G40+$G$13)^$G$14)</f>
        <v>3.6895340692971086</v>
      </c>
      <c r="H38" s="29"/>
      <c r="I38" s="30" t="s">
        <v>29</v>
      </c>
      <c r="J38" s="31"/>
    </row>
    <row r="39" spans="1:11" x14ac:dyDescent="0.2">
      <c r="A39" s="28" t="s">
        <v>33</v>
      </c>
      <c r="B39" s="37">
        <v>5.69</v>
      </c>
      <c r="C39" s="29" t="s">
        <v>23</v>
      </c>
      <c r="D39" s="30"/>
      <c r="E39" s="31"/>
      <c r="F39" s="28" t="s">
        <v>33</v>
      </c>
      <c r="G39" s="37">
        <v>5.69</v>
      </c>
      <c r="H39" s="29" t="s">
        <v>23</v>
      </c>
      <c r="I39" s="30"/>
      <c r="J39" s="31"/>
    </row>
    <row r="40" spans="1:11" ht="15" thickBot="1" x14ac:dyDescent="0.25">
      <c r="A40" s="32" t="s">
        <v>24</v>
      </c>
      <c r="B40" s="41">
        <v>37</v>
      </c>
      <c r="C40" s="33" t="s">
        <v>25</v>
      </c>
      <c r="D40" s="34"/>
      <c r="E40" s="35"/>
      <c r="F40" s="32" t="s">
        <v>24</v>
      </c>
      <c r="G40" s="41">
        <v>37</v>
      </c>
      <c r="H40" s="33" t="s">
        <v>25</v>
      </c>
      <c r="I40" s="34"/>
      <c r="J40" s="35"/>
    </row>
    <row r="41" spans="1:11" ht="15" thickBot="1" x14ac:dyDescent="0.25">
      <c r="A41" s="50" t="s">
        <v>46</v>
      </c>
      <c r="B41" s="51"/>
      <c r="C41" s="51"/>
      <c r="D41" s="51"/>
      <c r="E41" s="52"/>
      <c r="F41" s="50" t="s">
        <v>54</v>
      </c>
      <c r="G41" s="51"/>
      <c r="H41" s="51"/>
      <c r="I41" s="51"/>
      <c r="J41" s="52"/>
      <c r="K41" s="42" t="s">
        <v>35</v>
      </c>
    </row>
    <row r="42" spans="1:11" x14ac:dyDescent="0.2">
      <c r="A42" s="28" t="s">
        <v>5</v>
      </c>
      <c r="B42" s="36">
        <f>B43*B44*B45</f>
        <v>17.291446800812281</v>
      </c>
      <c r="C42" s="29" t="s">
        <v>6</v>
      </c>
      <c r="D42" s="30"/>
      <c r="E42" s="31"/>
      <c r="F42" s="28" t="s">
        <v>5</v>
      </c>
      <c r="G42" s="36">
        <f>G43*G44*G45</f>
        <v>20.303142305288862</v>
      </c>
      <c r="H42" s="29" t="s">
        <v>6</v>
      </c>
      <c r="I42" s="30"/>
      <c r="J42" s="31"/>
    </row>
    <row r="43" spans="1:11" x14ac:dyDescent="0.2">
      <c r="A43" s="28" t="s">
        <v>3</v>
      </c>
      <c r="B43" s="37">
        <v>0.63</v>
      </c>
      <c r="C43" s="29"/>
      <c r="D43" s="30"/>
      <c r="E43" s="31"/>
      <c r="F43" s="28" t="s">
        <v>3</v>
      </c>
      <c r="G43" s="37">
        <v>0.63</v>
      </c>
      <c r="H43" s="29"/>
      <c r="I43" s="30"/>
      <c r="J43" s="31"/>
    </row>
    <row r="44" spans="1:11" x14ac:dyDescent="0.2">
      <c r="A44" s="28" t="s">
        <v>4</v>
      </c>
      <c r="B44" s="38">
        <f>($B$12/(B46+$B$13)^$B$14)</f>
        <v>3.9378394481592949</v>
      </c>
      <c r="C44" s="29"/>
      <c r="D44" s="30" t="s">
        <v>30</v>
      </c>
      <c r="E44" s="31"/>
      <c r="F44" s="28" t="s">
        <v>4</v>
      </c>
      <c r="G44" s="38">
        <f>($G$12/(G46+$G$13)^$G$14)</f>
        <v>4.6237030141169324</v>
      </c>
      <c r="H44" s="29"/>
      <c r="I44" s="30" t="s">
        <v>30</v>
      </c>
      <c r="J44" s="31"/>
    </row>
    <row r="45" spans="1:11" x14ac:dyDescent="0.2">
      <c r="A45" s="28" t="s">
        <v>34</v>
      </c>
      <c r="B45" s="37">
        <v>6.97</v>
      </c>
      <c r="C45" s="29" t="s">
        <v>23</v>
      </c>
      <c r="D45" s="30"/>
      <c r="E45" s="31"/>
      <c r="F45" s="28" t="s">
        <v>34</v>
      </c>
      <c r="G45" s="37">
        <v>6.97</v>
      </c>
      <c r="H45" s="29" t="s">
        <v>23</v>
      </c>
      <c r="I45" s="30"/>
      <c r="J45" s="31"/>
    </row>
    <row r="46" spans="1:11" ht="15" thickBot="1" x14ac:dyDescent="0.25">
      <c r="A46" s="32" t="s">
        <v>24</v>
      </c>
      <c r="B46" s="41">
        <v>25</v>
      </c>
      <c r="C46" s="33" t="s">
        <v>25</v>
      </c>
      <c r="D46" s="34"/>
      <c r="E46" s="35"/>
      <c r="F46" s="32" t="s">
        <v>24</v>
      </c>
      <c r="G46" s="41">
        <v>25</v>
      </c>
      <c r="H46" s="33" t="s">
        <v>25</v>
      </c>
      <c r="I46" s="34"/>
      <c r="J46" s="35"/>
    </row>
    <row r="47" spans="1:11" ht="15" thickBot="1" x14ac:dyDescent="0.25">
      <c r="A47" s="50" t="s">
        <v>37</v>
      </c>
      <c r="B47" s="51"/>
      <c r="C47" s="51"/>
      <c r="D47" s="51"/>
      <c r="E47" s="52"/>
      <c r="F47" s="50" t="s">
        <v>39</v>
      </c>
      <c r="G47" s="51"/>
      <c r="H47" s="51"/>
      <c r="I47" s="51"/>
      <c r="J47" s="52"/>
      <c r="K47" t="s">
        <v>9</v>
      </c>
    </row>
    <row r="48" spans="1:11" x14ac:dyDescent="0.2">
      <c r="A48" s="28" t="s">
        <v>5</v>
      </c>
      <c r="B48" s="36">
        <f>B49*B50*B51</f>
        <v>203.19751398576315</v>
      </c>
      <c r="C48" s="29" t="s">
        <v>6</v>
      </c>
      <c r="D48" s="30"/>
      <c r="E48" s="31"/>
      <c r="F48" s="28" t="s">
        <v>5</v>
      </c>
      <c r="G48" s="36">
        <f>G49*G50*G51</f>
        <v>237.67582494221705</v>
      </c>
      <c r="H48" s="29" t="s">
        <v>6</v>
      </c>
      <c r="I48" s="30"/>
      <c r="J48" s="31"/>
    </row>
    <row r="49" spans="1:10" x14ac:dyDescent="0.2">
      <c r="A49" s="28" t="s">
        <v>3</v>
      </c>
      <c r="B49" s="37">
        <v>0.85</v>
      </c>
      <c r="C49" s="29"/>
      <c r="D49" s="30"/>
      <c r="E49" s="31"/>
      <c r="F49" s="28" t="s">
        <v>3</v>
      </c>
      <c r="G49" s="37">
        <v>0.85</v>
      </c>
      <c r="H49" s="29"/>
      <c r="I49" s="30"/>
      <c r="J49" s="31"/>
    </row>
    <row r="50" spans="1:10" x14ac:dyDescent="0.2">
      <c r="A50" s="28" t="s">
        <v>4</v>
      </c>
      <c r="B50" s="38">
        <f>($B$12/(B52+$B$13)^$B$14)</f>
        <v>5.0971406995049087</v>
      </c>
      <c r="C50" s="29"/>
      <c r="D50" s="30" t="s">
        <v>41</v>
      </c>
      <c r="E50" s="31"/>
      <c r="F50" s="28" t="s">
        <v>4</v>
      </c>
      <c r="G50" s="38">
        <f>($G$12/(G52+$G$13)^$G$14)</f>
        <v>5.9620174323897421</v>
      </c>
      <c r="H50" s="29"/>
      <c r="I50" s="30" t="s">
        <v>41</v>
      </c>
      <c r="J50" s="31"/>
    </row>
    <row r="51" spans="1:10" x14ac:dyDescent="0.2">
      <c r="A51" s="28" t="s">
        <v>34</v>
      </c>
      <c r="B51" s="37">
        <v>46.9</v>
      </c>
      <c r="C51" s="29" t="s">
        <v>23</v>
      </c>
      <c r="D51" s="30"/>
      <c r="E51" s="31"/>
      <c r="F51" s="28" t="s">
        <v>34</v>
      </c>
      <c r="G51" s="37">
        <v>46.9</v>
      </c>
      <c r="H51" s="29" t="s">
        <v>23</v>
      </c>
      <c r="I51" s="30"/>
      <c r="J51" s="31"/>
    </row>
    <row r="52" spans="1:10" ht="15" thickBot="1" x14ac:dyDescent="0.25">
      <c r="A52" s="32" t="s">
        <v>24</v>
      </c>
      <c r="B52" s="41">
        <v>15</v>
      </c>
      <c r="C52" s="33" t="s">
        <v>25</v>
      </c>
      <c r="D52" s="34"/>
      <c r="E52" s="35"/>
      <c r="F52" s="32" t="s">
        <v>24</v>
      </c>
      <c r="G52" s="41">
        <v>15</v>
      </c>
      <c r="H52" s="33" t="s">
        <v>25</v>
      </c>
      <c r="I52" s="34"/>
      <c r="J52" s="35"/>
    </row>
    <row r="53" spans="1:10" ht="15" thickBot="1" x14ac:dyDescent="0.25">
      <c r="A53" s="50" t="s">
        <v>38</v>
      </c>
      <c r="B53" s="51"/>
      <c r="C53" s="51"/>
      <c r="D53" s="51"/>
      <c r="E53" s="52"/>
      <c r="F53" s="50" t="s">
        <v>40</v>
      </c>
      <c r="G53" s="51"/>
      <c r="H53" s="51"/>
      <c r="I53" s="51"/>
      <c r="J53" s="52"/>
    </row>
    <row r="54" spans="1:10" x14ac:dyDescent="0.2">
      <c r="A54" s="28" t="s">
        <v>5</v>
      </c>
      <c r="B54" s="36">
        <f>B55*B56*B57+D55</f>
        <v>44.23441928915441</v>
      </c>
      <c r="C54" s="29" t="s">
        <v>6</v>
      </c>
      <c r="D54" s="30" t="s">
        <v>42</v>
      </c>
      <c r="E54" s="31"/>
      <c r="F54" s="28" t="s">
        <v>5</v>
      </c>
      <c r="G54" s="36">
        <f>G55*G56*G57+I55</f>
        <v>56.471190151474083</v>
      </c>
      <c r="H54" s="29" t="s">
        <v>6</v>
      </c>
      <c r="I54" s="30" t="s">
        <v>42</v>
      </c>
      <c r="J54" s="31"/>
    </row>
    <row r="55" spans="1:10" x14ac:dyDescent="0.2">
      <c r="A55" s="28" t="s">
        <v>3</v>
      </c>
      <c r="B55" s="37">
        <v>0.71</v>
      </c>
      <c r="C55" s="29"/>
      <c r="D55" s="30">
        <v>7.53</v>
      </c>
      <c r="E55" s="31"/>
      <c r="F55" s="28" t="s">
        <v>3</v>
      </c>
      <c r="G55" s="37">
        <v>0.71</v>
      </c>
      <c r="H55" s="29"/>
      <c r="I55" s="30">
        <v>13.06</v>
      </c>
      <c r="J55" s="31"/>
    </row>
    <row r="56" spans="1:10" x14ac:dyDescent="0.2">
      <c r="A56" s="28" t="s">
        <v>4</v>
      </c>
      <c r="B56" s="38">
        <f>($B$12/(B58+$B$13)^$B$14)</f>
        <v>3.1715561469933822</v>
      </c>
      <c r="C56" s="29"/>
      <c r="D56" s="30" t="s">
        <v>41</v>
      </c>
      <c r="E56" s="31"/>
      <c r="F56" s="28" t="s">
        <v>4</v>
      </c>
      <c r="G56" s="38">
        <f>($G$12/(G58+$G$13)^$G$14)</f>
        <v>3.7510749288407572</v>
      </c>
      <c r="H56" s="29"/>
      <c r="I56" s="30" t="s">
        <v>41</v>
      </c>
      <c r="J56" s="31"/>
    </row>
    <row r="57" spans="1:10" x14ac:dyDescent="0.2">
      <c r="A57" s="28" t="s">
        <v>34</v>
      </c>
      <c r="B57" s="37">
        <v>16.3</v>
      </c>
      <c r="C57" s="29" t="s">
        <v>23</v>
      </c>
      <c r="D57" s="30"/>
      <c r="E57" s="31"/>
      <c r="F57" s="28" t="s">
        <v>34</v>
      </c>
      <c r="G57" s="37">
        <v>16.3</v>
      </c>
      <c r="H57" s="29" t="s">
        <v>23</v>
      </c>
      <c r="I57" s="30"/>
      <c r="J57" s="31"/>
    </row>
    <row r="58" spans="1:10" ht="15" thickBot="1" x14ac:dyDescent="0.25">
      <c r="A58" s="32" t="s">
        <v>24</v>
      </c>
      <c r="B58" s="41">
        <v>36</v>
      </c>
      <c r="C58" s="33" t="s">
        <v>25</v>
      </c>
      <c r="D58" s="34"/>
      <c r="E58" s="35"/>
      <c r="F58" s="32" t="s">
        <v>24</v>
      </c>
      <c r="G58" s="41">
        <v>36</v>
      </c>
      <c r="H58" s="33" t="s">
        <v>25</v>
      </c>
      <c r="I58" s="34"/>
      <c r="J58" s="35"/>
    </row>
    <row r="59" spans="1:10" ht="15" thickBot="1" x14ac:dyDescent="0.25">
      <c r="A59" s="50" t="s">
        <v>61</v>
      </c>
      <c r="B59" s="51"/>
      <c r="C59" s="51"/>
      <c r="D59" s="51"/>
      <c r="E59" s="52"/>
      <c r="F59" s="50" t="s">
        <v>60</v>
      </c>
      <c r="G59" s="51"/>
      <c r="H59" s="51"/>
      <c r="I59" s="51"/>
      <c r="J59" s="52"/>
    </row>
    <row r="60" spans="1:10" x14ac:dyDescent="0.2">
      <c r="A60" s="28" t="s">
        <v>5</v>
      </c>
      <c r="B60" s="36">
        <f>B61*B62*B63+D61</f>
        <v>24.247300000000003</v>
      </c>
      <c r="C60" s="29" t="s">
        <v>6</v>
      </c>
      <c r="D60" s="30"/>
      <c r="E60" s="31"/>
      <c r="F60" s="28" t="s">
        <v>5</v>
      </c>
      <c r="G60" s="36">
        <f>G61*G62*G63+I61</f>
        <v>28.595600000000001</v>
      </c>
      <c r="H60" s="29" t="s">
        <v>6</v>
      </c>
      <c r="I60" s="30"/>
      <c r="J60" s="31"/>
    </row>
    <row r="61" spans="1:10" x14ac:dyDescent="0.2">
      <c r="A61" s="28" t="s">
        <v>3</v>
      </c>
      <c r="B61" s="37">
        <v>0.55000000000000004</v>
      </c>
      <c r="C61" s="29"/>
      <c r="D61" s="30"/>
      <c r="E61" s="31"/>
      <c r="F61" s="28" t="s">
        <v>3</v>
      </c>
      <c r="G61" s="37">
        <v>0.55000000000000004</v>
      </c>
      <c r="H61" s="29"/>
      <c r="I61" s="30"/>
      <c r="J61" s="31"/>
    </row>
    <row r="62" spans="1:10" x14ac:dyDescent="0.2">
      <c r="A62" s="28" t="s">
        <v>4</v>
      </c>
      <c r="B62" s="38">
        <v>3.29</v>
      </c>
      <c r="C62" s="29"/>
      <c r="D62" s="30" t="s">
        <v>41</v>
      </c>
      <c r="E62" s="31"/>
      <c r="F62" s="28" t="s">
        <v>4</v>
      </c>
      <c r="G62" s="38">
        <v>3.88</v>
      </c>
      <c r="H62" s="29"/>
      <c r="I62" s="30"/>
      <c r="J62" s="31"/>
    </row>
    <row r="63" spans="1:10" x14ac:dyDescent="0.2">
      <c r="A63" s="28" t="s">
        <v>34</v>
      </c>
      <c r="B63" s="37">
        <v>13.4</v>
      </c>
      <c r="C63" s="29" t="s">
        <v>23</v>
      </c>
      <c r="D63" s="30"/>
      <c r="E63" s="31"/>
      <c r="F63" s="28" t="s">
        <v>34</v>
      </c>
      <c r="G63" s="37">
        <v>13.4</v>
      </c>
      <c r="H63" s="29" t="s">
        <v>23</v>
      </c>
      <c r="I63" s="30"/>
      <c r="J63" s="31"/>
    </row>
    <row r="64" spans="1:10" ht="15" thickBot="1" x14ac:dyDescent="0.25">
      <c r="A64" s="32" t="s">
        <v>24</v>
      </c>
      <c r="B64" s="41">
        <v>34</v>
      </c>
      <c r="C64" s="33" t="s">
        <v>25</v>
      </c>
      <c r="D64" s="34"/>
      <c r="E64" s="35"/>
      <c r="F64" s="32" t="s">
        <v>24</v>
      </c>
      <c r="G64" s="41">
        <v>34</v>
      </c>
      <c r="H64" s="33" t="s">
        <v>25</v>
      </c>
      <c r="I64" s="34"/>
      <c r="J64" s="35"/>
    </row>
  </sheetData>
  <mergeCells count="20">
    <mergeCell ref="A59:E59"/>
    <mergeCell ref="F59:J59"/>
    <mergeCell ref="F1:G1"/>
    <mergeCell ref="F11:H11"/>
    <mergeCell ref="A11:C11"/>
    <mergeCell ref="A17:E17"/>
    <mergeCell ref="F17:J17"/>
    <mergeCell ref="A23:E23"/>
    <mergeCell ref="F23:J23"/>
    <mergeCell ref="A53:E53"/>
    <mergeCell ref="F53:J53"/>
    <mergeCell ref="L9:S9"/>
    <mergeCell ref="A29:E29"/>
    <mergeCell ref="F29:J29"/>
    <mergeCell ref="A47:E47"/>
    <mergeCell ref="F47:J47"/>
    <mergeCell ref="A35:E35"/>
    <mergeCell ref="F35:J35"/>
    <mergeCell ref="A41:E41"/>
    <mergeCell ref="F41:J41"/>
  </mergeCells>
  <pageMargins left="0.7" right="0.7" top="0.75" bottom="0.75" header="0.3" footer="0.3"/>
  <pageSetup paperSize="9" orientation="portrait" horizontalDpi="30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56"/>
  <sheetViews>
    <sheetView topLeftCell="A4" zoomScale="80" zoomScaleNormal="80" workbookViewId="0">
      <selection activeCell="G53" sqref="G53:G56"/>
    </sheetView>
  </sheetViews>
  <sheetFormatPr defaultRowHeight="14.25" x14ac:dyDescent="0.2"/>
  <cols>
    <col min="1" max="1" width="15.25" bestFit="1" customWidth="1"/>
    <col min="2" max="2" width="10.25" bestFit="1" customWidth="1"/>
    <col min="6" max="6" width="15.25" bestFit="1" customWidth="1"/>
    <col min="7" max="7" width="10.25" bestFit="1" customWidth="1"/>
  </cols>
  <sheetData>
    <row r="2" spans="1:10" ht="15" thickBot="1" x14ac:dyDescent="0.25"/>
    <row r="3" spans="1:10" x14ac:dyDescent="0.2">
      <c r="A3" s="56" t="s">
        <v>7</v>
      </c>
      <c r="B3" s="54"/>
      <c r="C3" s="54"/>
      <c r="D3" s="5"/>
      <c r="E3" s="5"/>
      <c r="F3" s="54" t="s">
        <v>8</v>
      </c>
      <c r="G3" s="54"/>
      <c r="H3" s="55"/>
    </row>
    <row r="4" spans="1:10" x14ac:dyDescent="0.2">
      <c r="A4" s="6" t="s">
        <v>0</v>
      </c>
      <c r="B4" s="8">
        <v>95.736000000000004</v>
      </c>
      <c r="C4" s="3"/>
      <c r="D4" s="3"/>
      <c r="E4" s="3"/>
      <c r="F4" s="3" t="s">
        <v>0</v>
      </c>
      <c r="G4" s="8">
        <v>80.436000000000007</v>
      </c>
      <c r="H4" s="7"/>
    </row>
    <row r="5" spans="1:10" x14ac:dyDescent="0.2">
      <c r="A5" s="6" t="s">
        <v>1</v>
      </c>
      <c r="B5" s="8">
        <v>14</v>
      </c>
      <c r="C5" s="3"/>
      <c r="D5" s="3"/>
      <c r="E5" s="3"/>
      <c r="F5" s="3" t="s">
        <v>1</v>
      </c>
      <c r="G5" s="8">
        <v>11.5</v>
      </c>
      <c r="H5" s="7"/>
    </row>
    <row r="6" spans="1:10" ht="15" thickBot="1" x14ac:dyDescent="0.25">
      <c r="A6" s="9" t="s">
        <v>2</v>
      </c>
      <c r="B6" s="16">
        <v>0.871</v>
      </c>
      <c r="C6" s="10"/>
      <c r="D6" s="10"/>
      <c r="E6" s="10"/>
      <c r="F6" s="10" t="s">
        <v>2</v>
      </c>
      <c r="G6" s="16">
        <v>0.79400000000000004</v>
      </c>
      <c r="H6" s="11"/>
    </row>
    <row r="8" spans="1:10" ht="15" thickBot="1" x14ac:dyDescent="0.25"/>
    <row r="9" spans="1:10" ht="15" thickBot="1" x14ac:dyDescent="0.25">
      <c r="A9" s="50" t="s">
        <v>44</v>
      </c>
      <c r="B9" s="51"/>
      <c r="C9" s="51"/>
      <c r="D9" s="51"/>
      <c r="E9" s="52"/>
      <c r="F9" s="50" t="s">
        <v>48</v>
      </c>
      <c r="G9" s="51"/>
      <c r="H9" s="51"/>
      <c r="I9" s="51"/>
      <c r="J9" s="52"/>
    </row>
    <row r="10" spans="1:10" x14ac:dyDescent="0.2">
      <c r="A10" s="28" t="s">
        <v>5</v>
      </c>
      <c r="B10" s="36">
        <f>B11*B12*B13</f>
        <v>77.836744031381471</v>
      </c>
      <c r="C10" s="29" t="s">
        <v>6</v>
      </c>
      <c r="D10" s="30"/>
      <c r="E10" s="31"/>
      <c r="F10" s="28" t="s">
        <v>5</v>
      </c>
      <c r="G10" s="36">
        <f>G11*G12*G13</f>
        <v>92.518381071479325</v>
      </c>
      <c r="H10" s="29" t="s">
        <v>6</v>
      </c>
      <c r="I10" s="30"/>
      <c r="J10" s="31"/>
    </row>
    <row r="11" spans="1:10" x14ac:dyDescent="0.2">
      <c r="A11" s="28" t="s">
        <v>3</v>
      </c>
      <c r="B11" s="37">
        <v>0.47</v>
      </c>
      <c r="C11" s="29"/>
      <c r="D11" s="30"/>
      <c r="E11" s="31"/>
      <c r="F11" s="28" t="s">
        <v>3</v>
      </c>
      <c r="G11" s="37">
        <v>0.47</v>
      </c>
      <c r="H11" s="29"/>
      <c r="I11" s="30"/>
      <c r="J11" s="31"/>
    </row>
    <row r="12" spans="1:10" x14ac:dyDescent="0.2">
      <c r="A12" s="28" t="s">
        <v>4</v>
      </c>
      <c r="B12" s="38">
        <f>($B$4/(B14+$B$5)^$B$6)</f>
        <v>2.8294907514742929</v>
      </c>
      <c r="C12" s="29"/>
      <c r="D12" s="30" t="s">
        <v>26</v>
      </c>
      <c r="E12" s="31"/>
      <c r="F12" s="28" t="s">
        <v>4</v>
      </c>
      <c r="G12" s="38">
        <f>($G$4/(G14+$G$5)^$G$6)</f>
        <v>3.3631918554761637</v>
      </c>
      <c r="H12" s="29"/>
      <c r="I12" s="30" t="s">
        <v>26</v>
      </c>
      <c r="J12" s="31"/>
    </row>
    <row r="13" spans="1:10" x14ac:dyDescent="0.2">
      <c r="A13" s="28" t="s">
        <v>22</v>
      </c>
      <c r="B13" s="37">
        <v>58.53</v>
      </c>
      <c r="C13" s="29" t="s">
        <v>23</v>
      </c>
      <c r="D13" s="30"/>
      <c r="E13" s="31"/>
      <c r="F13" s="28" t="s">
        <v>22</v>
      </c>
      <c r="G13" s="37">
        <v>58.53</v>
      </c>
      <c r="H13" s="29" t="s">
        <v>23</v>
      </c>
      <c r="I13" s="30"/>
      <c r="J13" s="31"/>
    </row>
    <row r="14" spans="1:10" ht="15" thickBot="1" x14ac:dyDescent="0.25">
      <c r="A14" s="32" t="s">
        <v>24</v>
      </c>
      <c r="B14" s="41">
        <v>43</v>
      </c>
      <c r="C14" s="33" t="s">
        <v>25</v>
      </c>
      <c r="D14" s="34"/>
      <c r="E14" s="35"/>
      <c r="F14" s="32" t="s">
        <v>24</v>
      </c>
      <c r="G14" s="41">
        <v>43</v>
      </c>
      <c r="H14" s="33" t="s">
        <v>25</v>
      </c>
      <c r="I14" s="34"/>
      <c r="J14" s="35"/>
    </row>
    <row r="15" spans="1:10" ht="15" thickBot="1" x14ac:dyDescent="0.25">
      <c r="A15" s="50" t="s">
        <v>43</v>
      </c>
      <c r="B15" s="51"/>
      <c r="C15" s="51"/>
      <c r="D15" s="51"/>
      <c r="E15" s="52"/>
      <c r="F15" s="50" t="s">
        <v>49</v>
      </c>
      <c r="G15" s="51"/>
      <c r="H15" s="51"/>
      <c r="I15" s="51"/>
      <c r="J15" s="52"/>
    </row>
    <row r="16" spans="1:10" x14ac:dyDescent="0.2">
      <c r="A16" s="28" t="s">
        <v>5</v>
      </c>
      <c r="B16" s="36">
        <f>B17*B18*B19</f>
        <v>18.232472282129059</v>
      </c>
      <c r="C16" s="29" t="s">
        <v>6</v>
      </c>
      <c r="D16" s="30"/>
      <c r="E16" s="31"/>
      <c r="F16" s="28" t="s">
        <v>5</v>
      </c>
      <c r="G16" s="36">
        <f>G17*G18*G19</f>
        <v>21.326136355658107</v>
      </c>
      <c r="H16" s="29" t="s">
        <v>6</v>
      </c>
      <c r="I16" s="30"/>
      <c r="J16" s="31"/>
    </row>
    <row r="17" spans="1:10" x14ac:dyDescent="0.2">
      <c r="A17" s="28" t="s">
        <v>3</v>
      </c>
      <c r="B17" s="37">
        <v>0.73</v>
      </c>
      <c r="C17" s="29"/>
      <c r="D17" s="30"/>
      <c r="E17" s="31"/>
      <c r="F17" s="28" t="s">
        <v>3</v>
      </c>
      <c r="G17" s="37">
        <v>0.73</v>
      </c>
      <c r="H17" s="29"/>
      <c r="I17" s="30"/>
      <c r="J17" s="31"/>
    </row>
    <row r="18" spans="1:10" x14ac:dyDescent="0.2">
      <c r="A18" s="28" t="s">
        <v>4</v>
      </c>
      <c r="B18" s="38">
        <f>($B$4/(B20+$B$5)^$B$6)</f>
        <v>5.0971406995049087</v>
      </c>
      <c r="C18" s="29"/>
      <c r="D18" s="30" t="s">
        <v>27</v>
      </c>
      <c r="E18" s="31"/>
      <c r="F18" s="28" t="s">
        <v>4</v>
      </c>
      <c r="G18" s="38">
        <f>($G$4/(G20+$G$5)^$G$6)</f>
        <v>5.9620174323897421</v>
      </c>
      <c r="H18" s="29"/>
      <c r="I18" s="30" t="s">
        <v>27</v>
      </c>
      <c r="J18" s="31"/>
    </row>
    <row r="19" spans="1:10" x14ac:dyDescent="0.2">
      <c r="A19" s="28" t="s">
        <v>31</v>
      </c>
      <c r="B19" s="37">
        <v>4.9000000000000004</v>
      </c>
      <c r="C19" s="29" t="s">
        <v>23</v>
      </c>
      <c r="D19" s="30"/>
      <c r="E19" s="31"/>
      <c r="F19" s="28" t="s">
        <v>31</v>
      </c>
      <c r="G19" s="37">
        <v>4.9000000000000004</v>
      </c>
      <c r="H19" s="29" t="s">
        <v>23</v>
      </c>
      <c r="I19" s="30"/>
      <c r="J19" s="31"/>
    </row>
    <row r="20" spans="1:10" ht="15" thickBot="1" x14ac:dyDescent="0.25">
      <c r="A20" s="32" t="s">
        <v>24</v>
      </c>
      <c r="B20" s="41">
        <v>15</v>
      </c>
      <c r="C20" s="33" t="s">
        <v>25</v>
      </c>
      <c r="D20" s="34"/>
      <c r="E20" s="35"/>
      <c r="F20" s="32" t="s">
        <v>24</v>
      </c>
      <c r="G20" s="41">
        <v>15</v>
      </c>
      <c r="H20" s="33" t="s">
        <v>25</v>
      </c>
      <c r="I20" s="34"/>
      <c r="J20" s="35"/>
    </row>
    <row r="21" spans="1:10" ht="15" thickBot="1" x14ac:dyDescent="0.25">
      <c r="A21" s="50" t="s">
        <v>45</v>
      </c>
      <c r="B21" s="51"/>
      <c r="C21" s="51"/>
      <c r="D21" s="51"/>
      <c r="E21" s="52"/>
      <c r="F21" s="50" t="s">
        <v>45</v>
      </c>
      <c r="G21" s="51"/>
      <c r="H21" s="51"/>
      <c r="I21" s="51"/>
      <c r="J21" s="52"/>
    </row>
    <row r="22" spans="1:10" x14ac:dyDescent="0.2">
      <c r="A22" s="28" t="s">
        <v>5</v>
      </c>
      <c r="B22" s="36">
        <f>B23*B24*B25</f>
        <v>8.3072233913063815</v>
      </c>
      <c r="C22" s="29" t="s">
        <v>6</v>
      </c>
      <c r="D22" s="30"/>
      <c r="E22" s="31"/>
      <c r="F22" s="28" t="s">
        <v>5</v>
      </c>
      <c r="G22" s="36">
        <f>G23*G24*G25</f>
        <v>9.784714745889703</v>
      </c>
      <c r="H22" s="29" t="s">
        <v>6</v>
      </c>
      <c r="I22" s="30"/>
      <c r="J22" s="31"/>
    </row>
    <row r="23" spans="1:10" x14ac:dyDescent="0.2">
      <c r="A23" s="28" t="s">
        <v>3</v>
      </c>
      <c r="B23" s="37">
        <v>0.73</v>
      </c>
      <c r="C23" s="29"/>
      <c r="D23" s="30"/>
      <c r="E23" s="31"/>
      <c r="F23" s="28" t="s">
        <v>3</v>
      </c>
      <c r="G23" s="37">
        <v>0.73</v>
      </c>
      <c r="H23" s="29"/>
      <c r="I23" s="30"/>
      <c r="J23" s="31"/>
    </row>
    <row r="24" spans="1:10" x14ac:dyDescent="0.2">
      <c r="A24" s="28" t="s">
        <v>4</v>
      </c>
      <c r="B24" s="38">
        <f>($B$4/(B26+$B$5)^$B$6)</f>
        <v>3.5450959720506905</v>
      </c>
      <c r="C24" s="29"/>
      <c r="D24" s="30" t="s">
        <v>28</v>
      </c>
      <c r="E24" s="31"/>
      <c r="F24" s="28" t="s">
        <v>4</v>
      </c>
      <c r="G24" s="38">
        <f>($G$4/(G26+$G$5)^$G$6)</f>
        <v>4.1756133426747342</v>
      </c>
      <c r="H24" s="29"/>
      <c r="I24" s="30" t="s">
        <v>28</v>
      </c>
      <c r="J24" s="31"/>
    </row>
    <row r="25" spans="1:10" x14ac:dyDescent="0.2">
      <c r="A25" s="28" t="s">
        <v>32</v>
      </c>
      <c r="B25" s="39">
        <v>3.21</v>
      </c>
      <c r="C25" s="29" t="s">
        <v>23</v>
      </c>
      <c r="D25" s="30"/>
      <c r="E25" s="31"/>
      <c r="F25" s="28" t="s">
        <v>32</v>
      </c>
      <c r="G25" s="37">
        <v>3.21</v>
      </c>
      <c r="H25" s="29" t="s">
        <v>23</v>
      </c>
      <c r="I25" s="30"/>
      <c r="J25" s="31"/>
    </row>
    <row r="26" spans="1:10" ht="15" thickBot="1" x14ac:dyDescent="0.25">
      <c r="A26" s="32" t="s">
        <v>24</v>
      </c>
      <c r="B26" s="40">
        <v>30</v>
      </c>
      <c r="C26" s="33" t="s">
        <v>25</v>
      </c>
      <c r="D26" s="34"/>
      <c r="E26" s="35"/>
      <c r="F26" s="32" t="s">
        <v>24</v>
      </c>
      <c r="G26" s="41">
        <v>30</v>
      </c>
      <c r="H26" s="33" t="s">
        <v>25</v>
      </c>
      <c r="I26" s="34"/>
      <c r="J26" s="35"/>
    </row>
    <row r="27" spans="1:10" ht="15" thickBot="1" x14ac:dyDescent="0.25">
      <c r="A27" s="50" t="s">
        <v>50</v>
      </c>
      <c r="B27" s="51"/>
      <c r="C27" s="51"/>
      <c r="D27" s="51"/>
      <c r="E27" s="52"/>
      <c r="F27" s="50" t="s">
        <v>50</v>
      </c>
      <c r="G27" s="51"/>
      <c r="H27" s="51"/>
      <c r="I27" s="51"/>
      <c r="J27" s="52"/>
    </row>
    <row r="28" spans="1:10" x14ac:dyDescent="0.2">
      <c r="A28" s="28" t="s">
        <v>5</v>
      </c>
      <c r="B28" s="36">
        <f>B29*B30*B31</f>
        <v>11.174663919279755</v>
      </c>
      <c r="C28" s="29" t="s">
        <v>6</v>
      </c>
      <c r="D28" s="30"/>
      <c r="E28" s="31"/>
      <c r="F28" s="28" t="s">
        <v>5</v>
      </c>
      <c r="G28" s="36">
        <f>G29*G30*G31</f>
        <v>13.225872778209347</v>
      </c>
      <c r="H28" s="29" t="s">
        <v>6</v>
      </c>
      <c r="I28" s="30"/>
      <c r="J28" s="31"/>
    </row>
    <row r="29" spans="1:10" x14ac:dyDescent="0.2">
      <c r="A29" s="28" t="s">
        <v>3</v>
      </c>
      <c r="B29" s="37">
        <v>0.63</v>
      </c>
      <c r="C29" s="29"/>
      <c r="D29" s="30"/>
      <c r="E29" s="31"/>
      <c r="F29" s="28" t="s">
        <v>3</v>
      </c>
      <c r="G29" s="37">
        <v>0.63</v>
      </c>
      <c r="H29" s="29"/>
      <c r="I29" s="30"/>
      <c r="J29" s="31"/>
    </row>
    <row r="30" spans="1:10" x14ac:dyDescent="0.2">
      <c r="A30" s="28" t="s">
        <v>4</v>
      </c>
      <c r="B30" s="38">
        <f>($B$4/(B32+$B$5)^$B$6)</f>
        <v>3.1173219291097594</v>
      </c>
      <c r="C30" s="29"/>
      <c r="D30" s="30" t="s">
        <v>29</v>
      </c>
      <c r="E30" s="31"/>
      <c r="F30" s="28" t="s">
        <v>4</v>
      </c>
      <c r="G30" s="38">
        <f>($G$4/(G32+$G$5)^$G$6)</f>
        <v>3.6895340692971086</v>
      </c>
      <c r="H30" s="29"/>
      <c r="I30" s="30" t="s">
        <v>29</v>
      </c>
      <c r="J30" s="31"/>
    </row>
    <row r="31" spans="1:10" x14ac:dyDescent="0.2">
      <c r="A31" s="28" t="s">
        <v>33</v>
      </c>
      <c r="B31" s="37">
        <v>5.69</v>
      </c>
      <c r="C31" s="29" t="s">
        <v>23</v>
      </c>
      <c r="D31" s="30"/>
      <c r="E31" s="31"/>
      <c r="F31" s="28" t="s">
        <v>33</v>
      </c>
      <c r="G31" s="37">
        <v>5.69</v>
      </c>
      <c r="H31" s="29" t="s">
        <v>23</v>
      </c>
      <c r="I31" s="30"/>
      <c r="J31" s="31"/>
    </row>
    <row r="32" spans="1:10" ht="15" thickBot="1" x14ac:dyDescent="0.25">
      <c r="A32" s="32" t="s">
        <v>24</v>
      </c>
      <c r="B32" s="41">
        <v>37</v>
      </c>
      <c r="C32" s="33" t="s">
        <v>25</v>
      </c>
      <c r="D32" s="34"/>
      <c r="E32" s="35"/>
      <c r="F32" s="32" t="s">
        <v>24</v>
      </c>
      <c r="G32" s="41">
        <v>37</v>
      </c>
      <c r="H32" s="33" t="s">
        <v>25</v>
      </c>
      <c r="I32" s="34"/>
      <c r="J32" s="35"/>
    </row>
    <row r="33" spans="1:10" ht="15" thickBot="1" x14ac:dyDescent="0.25">
      <c r="A33" s="50" t="s">
        <v>46</v>
      </c>
      <c r="B33" s="51"/>
      <c r="C33" s="51"/>
      <c r="D33" s="51"/>
      <c r="E33" s="52"/>
      <c r="F33" s="50" t="s">
        <v>46</v>
      </c>
      <c r="G33" s="51"/>
      <c r="H33" s="51"/>
      <c r="I33" s="51"/>
      <c r="J33" s="52"/>
    </row>
    <row r="34" spans="1:10" x14ac:dyDescent="0.2">
      <c r="A34" s="28" t="s">
        <v>5</v>
      </c>
      <c r="B34" s="36">
        <f>B35*B36*B37</f>
        <v>17.291446800812281</v>
      </c>
      <c r="C34" s="29" t="s">
        <v>6</v>
      </c>
      <c r="D34" s="30"/>
      <c r="E34" s="31"/>
      <c r="F34" s="28" t="s">
        <v>5</v>
      </c>
      <c r="G34" s="36">
        <f>G35*G36*G37</f>
        <v>20.215754318322055</v>
      </c>
      <c r="H34" s="29" t="s">
        <v>6</v>
      </c>
      <c r="I34" s="30"/>
      <c r="J34" s="31"/>
    </row>
    <row r="35" spans="1:10" x14ac:dyDescent="0.2">
      <c r="A35" s="28" t="s">
        <v>3</v>
      </c>
      <c r="B35" s="37">
        <v>0.63</v>
      </c>
      <c r="C35" s="29"/>
      <c r="D35" s="30"/>
      <c r="E35" s="31"/>
      <c r="F35" s="28" t="s">
        <v>3</v>
      </c>
      <c r="G35" s="37">
        <v>0.63</v>
      </c>
      <c r="H35" s="29"/>
      <c r="I35" s="30"/>
      <c r="J35" s="31"/>
    </row>
    <row r="36" spans="1:10" x14ac:dyDescent="0.2">
      <c r="A36" s="28" t="s">
        <v>4</v>
      </c>
      <c r="B36" s="38">
        <f>($B$4/(B38+$B$5)^$B$6)</f>
        <v>3.9378394481592949</v>
      </c>
      <c r="C36" s="29"/>
      <c r="D36" s="30" t="s">
        <v>30</v>
      </c>
      <c r="E36" s="31"/>
      <c r="F36" s="28" t="s">
        <v>4</v>
      </c>
      <c r="G36" s="38">
        <f>($G$4/(G38+$G$5)^$G$6)</f>
        <v>4.6237030141169324</v>
      </c>
      <c r="H36" s="29"/>
      <c r="I36" s="30" t="s">
        <v>30</v>
      </c>
      <c r="J36" s="31"/>
    </row>
    <row r="37" spans="1:10" x14ac:dyDescent="0.2">
      <c r="A37" s="28" t="s">
        <v>34</v>
      </c>
      <c r="B37" s="37">
        <v>6.97</v>
      </c>
      <c r="C37" s="29" t="s">
        <v>23</v>
      </c>
      <c r="D37" s="30"/>
      <c r="E37" s="31"/>
      <c r="F37" s="28" t="s">
        <v>34</v>
      </c>
      <c r="G37" s="37">
        <v>6.94</v>
      </c>
      <c r="H37" s="29" t="s">
        <v>23</v>
      </c>
      <c r="I37" s="30"/>
      <c r="J37" s="31"/>
    </row>
    <row r="38" spans="1:10" ht="15" thickBot="1" x14ac:dyDescent="0.25">
      <c r="A38" s="32" t="s">
        <v>24</v>
      </c>
      <c r="B38" s="41">
        <v>25</v>
      </c>
      <c r="C38" s="33" t="s">
        <v>25</v>
      </c>
      <c r="D38" s="34"/>
      <c r="E38" s="35"/>
      <c r="F38" s="32" t="s">
        <v>24</v>
      </c>
      <c r="G38" s="41">
        <v>25</v>
      </c>
      <c r="H38" s="33" t="s">
        <v>25</v>
      </c>
      <c r="I38" s="34"/>
      <c r="J38" s="35"/>
    </row>
    <row r="39" spans="1:10" ht="15" thickBot="1" x14ac:dyDescent="0.25">
      <c r="A39" s="50" t="s">
        <v>37</v>
      </c>
      <c r="B39" s="51"/>
      <c r="C39" s="51"/>
      <c r="D39" s="51"/>
      <c r="E39" s="52"/>
      <c r="F39" s="50" t="s">
        <v>39</v>
      </c>
      <c r="G39" s="51"/>
      <c r="H39" s="51"/>
      <c r="I39" s="51"/>
      <c r="J39" s="52"/>
    </row>
    <row r="40" spans="1:10" x14ac:dyDescent="0.2">
      <c r="A40" s="28" t="s">
        <v>5</v>
      </c>
      <c r="B40" s="36">
        <f>B41*B42*B43</f>
        <v>203.19751398576315</v>
      </c>
      <c r="C40" s="29" t="s">
        <v>6</v>
      </c>
      <c r="D40" s="30" t="s">
        <v>42</v>
      </c>
      <c r="E40" s="31"/>
      <c r="F40" s="28" t="s">
        <v>5</v>
      </c>
      <c r="G40" s="36">
        <f>G41*G42*G43</f>
        <v>237.67582494221705</v>
      </c>
      <c r="H40" s="29" t="s">
        <v>6</v>
      </c>
      <c r="I40" s="30" t="s">
        <v>42</v>
      </c>
      <c r="J40" s="31"/>
    </row>
    <row r="41" spans="1:10" x14ac:dyDescent="0.2">
      <c r="A41" s="28" t="s">
        <v>3</v>
      </c>
      <c r="B41" s="37">
        <v>0.85</v>
      </c>
      <c r="C41" s="29"/>
      <c r="D41" s="30">
        <v>17.05</v>
      </c>
      <c r="E41" s="31"/>
      <c r="F41" s="28" t="s">
        <v>3</v>
      </c>
      <c r="G41" s="37">
        <v>0.85</v>
      </c>
      <c r="H41" s="29"/>
      <c r="I41" s="30">
        <v>53.29</v>
      </c>
      <c r="J41" s="31"/>
    </row>
    <row r="42" spans="1:10" x14ac:dyDescent="0.2">
      <c r="A42" s="28" t="s">
        <v>4</v>
      </c>
      <c r="B42" s="38">
        <f>($B$4/(B44+$B$5)^$B$6)</f>
        <v>5.0971406995049087</v>
      </c>
      <c r="C42" s="29"/>
      <c r="D42" s="30" t="s">
        <v>41</v>
      </c>
      <c r="E42" s="31"/>
      <c r="F42" s="28" t="s">
        <v>4</v>
      </c>
      <c r="G42" s="38">
        <f>($G$4/(G44+$G$5)^$G$6)</f>
        <v>5.9620174323897421</v>
      </c>
      <c r="H42" s="29"/>
      <c r="I42" s="30" t="s">
        <v>41</v>
      </c>
      <c r="J42" s="31"/>
    </row>
    <row r="43" spans="1:10" x14ac:dyDescent="0.2">
      <c r="A43" s="28" t="s">
        <v>34</v>
      </c>
      <c r="B43" s="37">
        <v>46.9</v>
      </c>
      <c r="C43" s="29" t="s">
        <v>23</v>
      </c>
      <c r="D43" s="30"/>
      <c r="E43" s="31"/>
      <c r="F43" s="28" t="s">
        <v>34</v>
      </c>
      <c r="G43" s="37">
        <v>46.9</v>
      </c>
      <c r="H43" s="29" t="s">
        <v>23</v>
      </c>
      <c r="I43" s="30"/>
      <c r="J43" s="31"/>
    </row>
    <row r="44" spans="1:10" ht="15" thickBot="1" x14ac:dyDescent="0.25">
      <c r="A44" s="32" t="s">
        <v>24</v>
      </c>
      <c r="B44" s="41">
        <v>15</v>
      </c>
      <c r="C44" s="33" t="s">
        <v>25</v>
      </c>
      <c r="D44" s="34"/>
      <c r="E44" s="35"/>
      <c r="F44" s="32" t="s">
        <v>24</v>
      </c>
      <c r="G44" s="41">
        <v>15</v>
      </c>
      <c r="H44" s="33" t="s">
        <v>25</v>
      </c>
      <c r="I44" s="34"/>
      <c r="J44" s="35"/>
    </row>
    <row r="45" spans="1:10" ht="15" thickBot="1" x14ac:dyDescent="0.25">
      <c r="A45" s="50" t="s">
        <v>38</v>
      </c>
      <c r="B45" s="51"/>
      <c r="C45" s="51"/>
      <c r="D45" s="51"/>
      <c r="E45" s="52"/>
      <c r="F45" s="50" t="s">
        <v>40</v>
      </c>
      <c r="G45" s="51"/>
      <c r="H45" s="51"/>
      <c r="I45" s="51"/>
      <c r="J45" s="52"/>
    </row>
    <row r="46" spans="1:10" x14ac:dyDescent="0.2">
      <c r="A46" s="28" t="s">
        <v>5</v>
      </c>
      <c r="B46" s="36">
        <f>B47*B48*B49+D47</f>
        <v>54.788346593074266</v>
      </c>
      <c r="C46" s="29" t="s">
        <v>6</v>
      </c>
      <c r="D46" s="30" t="s">
        <v>42</v>
      </c>
      <c r="E46" s="31"/>
      <c r="F46" s="28" t="s">
        <v>5</v>
      </c>
      <c r="G46" s="36">
        <f>G47*G48*G49+I47</f>
        <v>99.567011397108416</v>
      </c>
      <c r="H46" s="29" t="s">
        <v>6</v>
      </c>
      <c r="I46" s="30" t="s">
        <v>42</v>
      </c>
      <c r="J46" s="31"/>
    </row>
    <row r="47" spans="1:10" x14ac:dyDescent="0.2">
      <c r="A47" s="28" t="s">
        <v>3</v>
      </c>
      <c r="B47" s="37">
        <v>0.73</v>
      </c>
      <c r="C47" s="29"/>
      <c r="D47" s="30">
        <v>17.05</v>
      </c>
      <c r="E47" s="31"/>
      <c r="F47" s="28" t="s">
        <v>3</v>
      </c>
      <c r="G47" s="37">
        <v>0.73</v>
      </c>
      <c r="H47" s="29"/>
      <c r="I47" s="30">
        <v>53.29</v>
      </c>
      <c r="J47" s="31"/>
    </row>
    <row r="48" spans="1:10" x14ac:dyDescent="0.2">
      <c r="A48" s="28" t="s">
        <v>4</v>
      </c>
      <c r="B48" s="38">
        <f>($B$4/(B50+$B$5)^$B$6)</f>
        <v>3.1715561469933822</v>
      </c>
      <c r="C48" s="29"/>
      <c r="D48" s="30" t="s">
        <v>41</v>
      </c>
      <c r="E48" s="31"/>
      <c r="F48" s="28" t="s">
        <v>4</v>
      </c>
      <c r="G48" s="38">
        <f>($G$4/(G50+$G$5)^$G$6)</f>
        <v>3.7510749288407572</v>
      </c>
      <c r="H48" s="29"/>
      <c r="I48" s="30" t="s">
        <v>41</v>
      </c>
      <c r="J48" s="31"/>
    </row>
    <row r="49" spans="1:10" x14ac:dyDescent="0.2">
      <c r="A49" s="28" t="s">
        <v>34</v>
      </c>
      <c r="B49" s="37">
        <v>16.3</v>
      </c>
      <c r="C49" s="29" t="s">
        <v>23</v>
      </c>
      <c r="D49" s="30"/>
      <c r="E49" s="31"/>
      <c r="F49" s="28" t="s">
        <v>34</v>
      </c>
      <c r="G49" s="37">
        <v>16.899999999999999</v>
      </c>
      <c r="H49" s="29" t="s">
        <v>23</v>
      </c>
      <c r="I49" s="30"/>
      <c r="J49" s="31"/>
    </row>
    <row r="50" spans="1:10" ht="15" thickBot="1" x14ac:dyDescent="0.25">
      <c r="A50" s="32" t="s">
        <v>24</v>
      </c>
      <c r="B50" s="41">
        <v>36</v>
      </c>
      <c r="C50" s="33" t="s">
        <v>25</v>
      </c>
      <c r="D50" s="34"/>
      <c r="E50" s="35"/>
      <c r="F50" s="32" t="s">
        <v>24</v>
      </c>
      <c r="G50" s="41">
        <v>36</v>
      </c>
      <c r="H50" s="33" t="s">
        <v>25</v>
      </c>
      <c r="I50" s="34"/>
      <c r="J50" s="35"/>
    </row>
    <row r="51" spans="1:10" ht="15" thickBot="1" x14ac:dyDescent="0.25">
      <c r="A51" s="50" t="s">
        <v>47</v>
      </c>
      <c r="B51" s="51"/>
      <c r="C51" s="51"/>
      <c r="D51" s="51"/>
      <c r="E51" s="52"/>
      <c r="F51" s="50" t="s">
        <v>51</v>
      </c>
      <c r="G51" s="51"/>
      <c r="H51" s="51"/>
      <c r="I51" s="51"/>
      <c r="J51" s="52"/>
    </row>
    <row r="52" spans="1:10" x14ac:dyDescent="0.2">
      <c r="A52" s="28" t="s">
        <v>5</v>
      </c>
      <c r="B52" s="36">
        <f>B53*B54*B55+D53</f>
        <v>25.587299999999999</v>
      </c>
      <c r="C52" s="29" t="s">
        <v>6</v>
      </c>
      <c r="D52" s="30"/>
      <c r="E52" s="31"/>
      <c r="F52" s="28" t="s">
        <v>5</v>
      </c>
      <c r="G52" s="36">
        <f>G53*G54*G55+I53</f>
        <v>29.646202484819081</v>
      </c>
      <c r="H52" s="29" t="s">
        <v>6</v>
      </c>
      <c r="I52" s="30"/>
      <c r="J52" s="31"/>
    </row>
    <row r="53" spans="1:10" x14ac:dyDescent="0.2">
      <c r="A53" s="28" t="s">
        <v>3</v>
      </c>
      <c r="B53" s="37">
        <v>0.56999999999999995</v>
      </c>
      <c r="C53" s="29"/>
      <c r="D53" s="30"/>
      <c r="E53" s="31"/>
      <c r="F53" s="28" t="s">
        <v>3</v>
      </c>
      <c r="G53" s="37">
        <v>0.56999999999999995</v>
      </c>
      <c r="H53" s="29"/>
      <c r="I53" s="30"/>
      <c r="J53" s="31"/>
    </row>
    <row r="54" spans="1:10" x14ac:dyDescent="0.2">
      <c r="A54" s="28" t="s">
        <v>4</v>
      </c>
      <c r="B54" s="38">
        <v>3.35</v>
      </c>
      <c r="C54" s="29"/>
      <c r="D54" s="30" t="s">
        <v>41</v>
      </c>
      <c r="E54" s="31"/>
      <c r="F54" s="28" t="s">
        <v>4</v>
      </c>
      <c r="G54" s="38">
        <f>($G$4/(G56+$G$5)^$G$6)</f>
        <v>3.8814090710682225</v>
      </c>
      <c r="H54" s="29"/>
      <c r="I54" s="30"/>
      <c r="J54" s="31"/>
    </row>
    <row r="55" spans="1:10" x14ac:dyDescent="0.2">
      <c r="A55" s="28" t="s">
        <v>34</v>
      </c>
      <c r="B55" s="37">
        <v>13.4</v>
      </c>
      <c r="C55" s="29" t="s">
        <v>23</v>
      </c>
      <c r="D55" s="30"/>
      <c r="E55" s="31"/>
      <c r="F55" s="28" t="s">
        <v>34</v>
      </c>
      <c r="G55" s="37">
        <v>13.4</v>
      </c>
      <c r="H55" s="29" t="s">
        <v>23</v>
      </c>
      <c r="I55" s="30"/>
      <c r="J55" s="31"/>
    </row>
    <row r="56" spans="1:10" ht="15" thickBot="1" x14ac:dyDescent="0.25">
      <c r="A56" s="32" t="s">
        <v>24</v>
      </c>
      <c r="B56" s="41">
        <v>34</v>
      </c>
      <c r="C56" s="33" t="s">
        <v>25</v>
      </c>
      <c r="D56" s="34"/>
      <c r="E56" s="35"/>
      <c r="F56" s="32" t="s">
        <v>24</v>
      </c>
      <c r="G56" s="41">
        <v>34</v>
      </c>
      <c r="H56" s="33" t="s">
        <v>25</v>
      </c>
      <c r="I56" s="34"/>
      <c r="J56" s="35"/>
    </row>
  </sheetData>
  <mergeCells count="18">
    <mergeCell ref="A27:E27"/>
    <mergeCell ref="F27:J27"/>
    <mergeCell ref="A33:E33"/>
    <mergeCell ref="F33:J33"/>
    <mergeCell ref="A51:E51"/>
    <mergeCell ref="F51:J51"/>
    <mergeCell ref="A3:C3"/>
    <mergeCell ref="F3:H3"/>
    <mergeCell ref="A9:E9"/>
    <mergeCell ref="F9:J9"/>
    <mergeCell ref="A15:E15"/>
    <mergeCell ref="F15:J15"/>
    <mergeCell ref="A39:E39"/>
    <mergeCell ref="F39:J39"/>
    <mergeCell ref="A45:E45"/>
    <mergeCell ref="F45:J45"/>
    <mergeCell ref="A21:E21"/>
    <mergeCell ref="F21:J21"/>
  </mergeCells>
  <pageMargins left="0.7" right="0.7" top="0.75" bottom="0.75" header="0.3" footer="0.3"/>
  <pageSetup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tabSelected="1" view="pageLayout" topLeftCell="A28" zoomScaleNormal="100" workbookViewId="0">
      <selection activeCell="F44" sqref="F44:I44"/>
    </sheetView>
  </sheetViews>
  <sheetFormatPr defaultRowHeight="14.25" x14ac:dyDescent="0.2"/>
  <sheetData>
    <row r="1" spans="1:9" ht="15" thickBot="1" x14ac:dyDescent="0.25">
      <c r="C1" s="57" t="s">
        <v>7</v>
      </c>
      <c r="D1" s="57"/>
      <c r="E1" s="46"/>
      <c r="F1" s="57" t="s">
        <v>8</v>
      </c>
      <c r="G1" s="57"/>
      <c r="H1" s="46"/>
    </row>
    <row r="2" spans="1:9" ht="15" thickBot="1" x14ac:dyDescent="0.25">
      <c r="C2" s="44" t="s">
        <v>0</v>
      </c>
      <c r="D2" s="45">
        <v>95.736000000000004</v>
      </c>
      <c r="E2" s="46"/>
      <c r="F2" s="44" t="s">
        <v>0</v>
      </c>
      <c r="G2" s="45">
        <v>80.436000000000007</v>
      </c>
      <c r="H2" s="6"/>
    </row>
    <row r="3" spans="1:9" ht="15" thickBot="1" x14ac:dyDescent="0.25">
      <c r="C3" s="44" t="s">
        <v>1</v>
      </c>
      <c r="D3" s="45">
        <v>14</v>
      </c>
      <c r="E3" s="46"/>
      <c r="F3" s="44" t="s">
        <v>1</v>
      </c>
      <c r="G3" s="45">
        <v>11.5</v>
      </c>
      <c r="H3" s="6"/>
    </row>
    <row r="4" spans="1:9" ht="15" thickBot="1" x14ac:dyDescent="0.25">
      <c r="C4" s="44" t="s">
        <v>2</v>
      </c>
      <c r="D4" s="45">
        <v>0.871</v>
      </c>
      <c r="E4" s="46"/>
      <c r="F4" s="44" t="s">
        <v>2</v>
      </c>
      <c r="G4" s="45">
        <v>0.79400000000000004</v>
      </c>
      <c r="H4" s="6"/>
    </row>
    <row r="6" spans="1:9" ht="15" thickBot="1" x14ac:dyDescent="0.25">
      <c r="A6" s="53" t="s">
        <v>55</v>
      </c>
      <c r="B6" s="53"/>
      <c r="C6" s="53"/>
      <c r="D6" s="53"/>
      <c r="E6" s="53"/>
      <c r="F6" s="53"/>
      <c r="G6" s="53"/>
      <c r="H6" s="53"/>
      <c r="I6" s="53"/>
    </row>
    <row r="7" spans="1:9" ht="15" thickBot="1" x14ac:dyDescent="0.25">
      <c r="A7" s="50" t="s">
        <v>44</v>
      </c>
      <c r="B7" s="51"/>
      <c r="C7" s="51"/>
      <c r="D7" s="52"/>
      <c r="F7" s="50" t="s">
        <v>48</v>
      </c>
      <c r="G7" s="51"/>
      <c r="H7" s="51"/>
      <c r="I7" s="52"/>
    </row>
    <row r="8" spans="1:9" x14ac:dyDescent="0.2">
      <c r="A8" s="28" t="s">
        <v>5</v>
      </c>
      <c r="B8" s="36">
        <f>B9*B10*B11</f>
        <v>76.180643094543569</v>
      </c>
      <c r="C8" s="29" t="s">
        <v>6</v>
      </c>
      <c r="D8" s="31"/>
      <c r="F8" s="28" t="s">
        <v>5</v>
      </c>
      <c r="G8" s="36">
        <f>G9*G10*G11</f>
        <v>90.54990487846915</v>
      </c>
      <c r="H8" s="29" t="s">
        <v>6</v>
      </c>
      <c r="I8" s="31"/>
    </row>
    <row r="9" spans="1:9" x14ac:dyDescent="0.2">
      <c r="A9" s="28" t="s">
        <v>3</v>
      </c>
      <c r="B9" s="37">
        <v>0.46</v>
      </c>
      <c r="C9" s="29"/>
      <c r="D9" s="31"/>
      <c r="F9" s="28" t="s">
        <v>3</v>
      </c>
      <c r="G9" s="37">
        <v>0.46</v>
      </c>
      <c r="H9" s="29"/>
      <c r="I9" s="31"/>
    </row>
    <row r="10" spans="1:9" x14ac:dyDescent="0.2">
      <c r="A10" s="28" t="s">
        <v>4</v>
      </c>
      <c r="B10" s="38">
        <f>($D$2/(D3+$B$12)^$D$4)</f>
        <v>2.8294907514742929</v>
      </c>
      <c r="C10" s="29"/>
      <c r="D10" s="31"/>
      <c r="F10" s="28" t="s">
        <v>4</v>
      </c>
      <c r="G10" s="38">
        <f>($G$2/(G3+$G$12)^$G$4)</f>
        <v>3.3631918554761637</v>
      </c>
      <c r="H10" s="29"/>
      <c r="I10" s="31"/>
    </row>
    <row r="11" spans="1:9" x14ac:dyDescent="0.2">
      <c r="A11" s="28" t="s">
        <v>22</v>
      </c>
      <c r="B11" s="37">
        <v>58.53</v>
      </c>
      <c r="C11" s="29" t="s">
        <v>23</v>
      </c>
      <c r="D11" s="31"/>
      <c r="F11" s="28" t="s">
        <v>22</v>
      </c>
      <c r="G11" s="37">
        <v>58.53</v>
      </c>
      <c r="H11" s="29" t="s">
        <v>23</v>
      </c>
      <c r="I11" s="31"/>
    </row>
    <row r="12" spans="1:9" ht="15" thickBot="1" x14ac:dyDescent="0.25">
      <c r="A12" s="32" t="s">
        <v>24</v>
      </c>
      <c r="B12" s="41">
        <v>43</v>
      </c>
      <c r="C12" s="33" t="s">
        <v>25</v>
      </c>
      <c r="D12" s="35"/>
      <c r="F12" s="32" t="s">
        <v>24</v>
      </c>
      <c r="G12" s="41">
        <v>43</v>
      </c>
      <c r="H12" s="33" t="s">
        <v>25</v>
      </c>
      <c r="I12" s="35"/>
    </row>
    <row r="13" spans="1:9" ht="15" thickBot="1" x14ac:dyDescent="0.25">
      <c r="A13" s="53" t="s">
        <v>56</v>
      </c>
      <c r="B13" s="53"/>
      <c r="C13" s="53"/>
      <c r="D13" s="53"/>
      <c r="E13" s="53"/>
      <c r="F13" s="53"/>
      <c r="G13" s="53"/>
      <c r="H13" s="53"/>
      <c r="I13" s="53"/>
    </row>
    <row r="14" spans="1:9" ht="15" thickBot="1" x14ac:dyDescent="0.25">
      <c r="A14" s="50" t="s">
        <v>44</v>
      </c>
      <c r="B14" s="51"/>
      <c r="C14" s="51"/>
      <c r="D14" s="52"/>
      <c r="F14" s="50" t="s">
        <v>48</v>
      </c>
      <c r="G14" s="51"/>
      <c r="H14" s="51"/>
      <c r="I14" s="52"/>
    </row>
    <row r="15" spans="1:9" x14ac:dyDescent="0.2">
      <c r="A15" s="28" t="s">
        <v>5</v>
      </c>
      <c r="B15" s="36">
        <f>B16*B17*B18</f>
        <v>77.836744031381471</v>
      </c>
      <c r="C15" s="29" t="s">
        <v>6</v>
      </c>
      <c r="D15" s="31"/>
      <c r="F15" s="28" t="s">
        <v>5</v>
      </c>
      <c r="G15" s="36">
        <f>G16*G17*G18</f>
        <v>92.518381071479325</v>
      </c>
      <c r="H15" s="29" t="s">
        <v>6</v>
      </c>
      <c r="I15" s="31"/>
    </row>
    <row r="16" spans="1:9" x14ac:dyDescent="0.2">
      <c r="A16" s="28" t="s">
        <v>3</v>
      </c>
      <c r="B16" s="37">
        <v>0.47</v>
      </c>
      <c r="C16" s="29"/>
      <c r="D16" s="31"/>
      <c r="F16" s="28" t="s">
        <v>3</v>
      </c>
      <c r="G16" s="37">
        <v>0.47</v>
      </c>
      <c r="H16" s="29"/>
      <c r="I16" s="31"/>
    </row>
    <row r="17" spans="1:9" x14ac:dyDescent="0.2">
      <c r="A17" s="28" t="s">
        <v>4</v>
      </c>
      <c r="B17" s="38">
        <f>($D$2/(D3+$B$19)^$D$4)</f>
        <v>2.8294907514742929</v>
      </c>
      <c r="C17" s="29"/>
      <c r="D17" s="31"/>
      <c r="F17" s="28" t="s">
        <v>4</v>
      </c>
      <c r="G17" s="38">
        <f>($G$2/(G3+$G$19)^$G$4)</f>
        <v>3.3631918554761637</v>
      </c>
      <c r="H17" s="29"/>
      <c r="I17" s="31"/>
    </row>
    <row r="18" spans="1:9" x14ac:dyDescent="0.2">
      <c r="A18" s="28" t="s">
        <v>22</v>
      </c>
      <c r="B18" s="37">
        <v>58.53</v>
      </c>
      <c r="C18" s="29" t="s">
        <v>23</v>
      </c>
      <c r="D18" s="31"/>
      <c r="F18" s="28" t="s">
        <v>22</v>
      </c>
      <c r="G18" s="37">
        <v>58.53</v>
      </c>
      <c r="H18" s="29" t="s">
        <v>23</v>
      </c>
      <c r="I18" s="31"/>
    </row>
    <row r="19" spans="1:9" ht="15" thickBot="1" x14ac:dyDescent="0.25">
      <c r="A19" s="32" t="s">
        <v>24</v>
      </c>
      <c r="B19" s="41">
        <v>43</v>
      </c>
      <c r="C19" s="33" t="s">
        <v>25</v>
      </c>
      <c r="D19" s="35"/>
      <c r="F19" s="32" t="s">
        <v>24</v>
      </c>
      <c r="G19" s="41">
        <v>43</v>
      </c>
      <c r="H19" s="33" t="s">
        <v>25</v>
      </c>
      <c r="I19" s="35"/>
    </row>
    <row r="21" spans="1:9" ht="15" thickBot="1" x14ac:dyDescent="0.25">
      <c r="A21" s="53" t="s">
        <v>57</v>
      </c>
      <c r="B21" s="53"/>
      <c r="C21" s="53"/>
      <c r="D21" s="53"/>
      <c r="E21" s="53"/>
      <c r="F21" s="53"/>
      <c r="G21" s="53"/>
      <c r="H21" s="53"/>
      <c r="I21" s="53"/>
    </row>
    <row r="22" spans="1:9" ht="15" thickBot="1" x14ac:dyDescent="0.25">
      <c r="A22" s="50" t="s">
        <v>63</v>
      </c>
      <c r="B22" s="51"/>
      <c r="C22" s="51"/>
      <c r="D22" s="52"/>
      <c r="F22" s="50" t="s">
        <v>64</v>
      </c>
      <c r="G22" s="51"/>
      <c r="H22" s="51"/>
      <c r="I22" s="52"/>
    </row>
    <row r="23" spans="1:9" x14ac:dyDescent="0.2">
      <c r="A23" s="28" t="s">
        <v>5</v>
      </c>
      <c r="B23" s="36">
        <f>B24*B25*B26</f>
        <v>7.7382354877922479</v>
      </c>
      <c r="C23" s="29" t="s">
        <v>6</v>
      </c>
      <c r="D23" s="31"/>
      <c r="F23" s="28" t="s">
        <v>5</v>
      </c>
      <c r="G23" s="36">
        <f>G24*G25*G26</f>
        <v>9.1145288043904102</v>
      </c>
      <c r="H23" s="29" t="s">
        <v>6</v>
      </c>
      <c r="I23" s="31"/>
    </row>
    <row r="24" spans="1:9" x14ac:dyDescent="0.2">
      <c r="A24" s="28" t="s">
        <v>3</v>
      </c>
      <c r="B24" s="37">
        <v>0.68</v>
      </c>
      <c r="C24" s="29"/>
      <c r="D24" s="31"/>
      <c r="F24" s="28" t="s">
        <v>3</v>
      </c>
      <c r="G24" s="37">
        <v>0.68</v>
      </c>
      <c r="H24" s="29"/>
      <c r="I24" s="31"/>
    </row>
    <row r="25" spans="1:9" x14ac:dyDescent="0.2">
      <c r="A25" s="28" t="s">
        <v>4</v>
      </c>
      <c r="B25" s="38">
        <f>($D$2/(D3+$B$27)^$D$4)</f>
        <v>3.5450959720506905</v>
      </c>
      <c r="C25" s="29"/>
      <c r="D25" s="31"/>
      <c r="F25" s="28" t="s">
        <v>4</v>
      </c>
      <c r="G25" s="38">
        <f>($G$2/(G3+$G$27)^$G$4)</f>
        <v>4.1756133426747342</v>
      </c>
      <c r="H25" s="29"/>
      <c r="I25" s="31"/>
    </row>
    <row r="26" spans="1:9" x14ac:dyDescent="0.2">
      <c r="A26" s="28" t="s">
        <v>22</v>
      </c>
      <c r="B26" s="39">
        <v>3.21</v>
      </c>
      <c r="C26" s="29" t="s">
        <v>23</v>
      </c>
      <c r="D26" s="31"/>
      <c r="F26" s="28" t="s">
        <v>22</v>
      </c>
      <c r="G26" s="39">
        <v>3.21</v>
      </c>
      <c r="H26" s="29" t="s">
        <v>23</v>
      </c>
      <c r="I26" s="31"/>
    </row>
    <row r="27" spans="1:9" ht="15" thickBot="1" x14ac:dyDescent="0.25">
      <c r="A27" s="32" t="s">
        <v>24</v>
      </c>
      <c r="B27" s="40">
        <v>30</v>
      </c>
      <c r="C27" s="33" t="s">
        <v>25</v>
      </c>
      <c r="D27" s="35"/>
      <c r="F27" s="32" t="s">
        <v>24</v>
      </c>
      <c r="G27" s="40">
        <v>30</v>
      </c>
      <c r="H27" s="33" t="s">
        <v>25</v>
      </c>
      <c r="I27" s="35"/>
    </row>
    <row r="28" spans="1:9" ht="15" thickBot="1" x14ac:dyDescent="0.25">
      <c r="A28" s="53" t="s">
        <v>58</v>
      </c>
      <c r="B28" s="53"/>
      <c r="C28" s="53"/>
      <c r="D28" s="53"/>
      <c r="E28" s="53"/>
      <c r="F28" s="53"/>
      <c r="G28" s="53"/>
      <c r="H28" s="53"/>
      <c r="I28" s="53"/>
    </row>
    <row r="29" spans="1:9" ht="15" thickBot="1" x14ac:dyDescent="0.25">
      <c r="A29" s="50" t="s">
        <v>63</v>
      </c>
      <c r="B29" s="51"/>
      <c r="C29" s="51"/>
      <c r="D29" s="52"/>
      <c r="F29" s="50" t="s">
        <v>64</v>
      </c>
      <c r="G29" s="51"/>
      <c r="H29" s="51"/>
      <c r="I29" s="52"/>
    </row>
    <row r="30" spans="1:9" x14ac:dyDescent="0.2">
      <c r="A30" s="28" t="s">
        <v>5</v>
      </c>
      <c r="B30" s="36">
        <f>B31*B32*B33</f>
        <v>8.3072233913063815</v>
      </c>
      <c r="C30" s="29" t="s">
        <v>6</v>
      </c>
      <c r="D30" s="31"/>
      <c r="F30" s="28" t="s">
        <v>5</v>
      </c>
      <c r="G30" s="36">
        <f>G31*G32*G33</f>
        <v>9.784714745889703</v>
      </c>
      <c r="H30" s="29" t="s">
        <v>6</v>
      </c>
      <c r="I30" s="31"/>
    </row>
    <row r="31" spans="1:9" x14ac:dyDescent="0.2">
      <c r="A31" s="28" t="s">
        <v>3</v>
      </c>
      <c r="B31" s="37">
        <v>0.73</v>
      </c>
      <c r="C31" s="29"/>
      <c r="D31" s="31"/>
      <c r="F31" s="28" t="s">
        <v>3</v>
      </c>
      <c r="G31" s="37">
        <v>0.73</v>
      </c>
      <c r="H31" s="29"/>
      <c r="I31" s="31"/>
    </row>
    <row r="32" spans="1:9" x14ac:dyDescent="0.2">
      <c r="A32" s="28" t="s">
        <v>4</v>
      </c>
      <c r="B32" s="38">
        <f>($D$2/(B34+$D$3)^$D$4)</f>
        <v>3.5450959720506905</v>
      </c>
      <c r="C32" s="29"/>
      <c r="D32" s="31"/>
      <c r="F32" s="28" t="s">
        <v>4</v>
      </c>
      <c r="G32" s="38">
        <f>($G$2/(G34+$G$3)^$G$4)</f>
        <v>4.1756133426747342</v>
      </c>
      <c r="H32" s="29"/>
      <c r="I32" s="31"/>
    </row>
    <row r="33" spans="1:9" x14ac:dyDescent="0.2">
      <c r="A33" s="28" t="s">
        <v>22</v>
      </c>
      <c r="B33" s="39">
        <v>3.21</v>
      </c>
      <c r="C33" s="29" t="s">
        <v>23</v>
      </c>
      <c r="D33" s="31"/>
      <c r="F33" s="28" t="s">
        <v>22</v>
      </c>
      <c r="G33" s="37">
        <v>3.21</v>
      </c>
      <c r="H33" s="29" t="s">
        <v>23</v>
      </c>
      <c r="I33" s="31"/>
    </row>
    <row r="34" spans="1:9" ht="15" thickBot="1" x14ac:dyDescent="0.25">
      <c r="A34" s="32" t="s">
        <v>24</v>
      </c>
      <c r="B34" s="40">
        <v>30</v>
      </c>
      <c r="C34" s="33" t="s">
        <v>25</v>
      </c>
      <c r="D34" s="35"/>
      <c r="F34" s="32" t="s">
        <v>24</v>
      </c>
      <c r="G34" s="41">
        <v>30</v>
      </c>
      <c r="H34" s="33" t="s">
        <v>25</v>
      </c>
      <c r="I34" s="35"/>
    </row>
    <row r="36" spans="1:9" ht="15" thickBot="1" x14ac:dyDescent="0.25">
      <c r="A36" s="53" t="s">
        <v>59</v>
      </c>
      <c r="B36" s="53"/>
      <c r="C36" s="53"/>
      <c r="D36" s="53"/>
      <c r="E36" s="53"/>
      <c r="F36" s="53"/>
      <c r="G36" s="53"/>
      <c r="H36" s="53"/>
      <c r="I36" s="53"/>
    </row>
    <row r="37" spans="1:9" ht="15" thickBot="1" x14ac:dyDescent="0.25">
      <c r="A37" s="50" t="s">
        <v>65</v>
      </c>
      <c r="B37" s="51"/>
      <c r="C37" s="51"/>
      <c r="D37" s="52"/>
      <c r="F37" s="50" t="s">
        <v>66</v>
      </c>
      <c r="G37" s="51"/>
      <c r="H37" s="51"/>
      <c r="I37" s="52"/>
    </row>
    <row r="38" spans="1:9" x14ac:dyDescent="0.2">
      <c r="A38" s="28" t="s">
        <v>5</v>
      </c>
      <c r="B38" s="36">
        <f>B39*B40*B41</f>
        <v>24.220418787928665</v>
      </c>
      <c r="C38" s="29" t="s">
        <v>6</v>
      </c>
      <c r="D38" s="31"/>
      <c r="F38" s="28" t="s">
        <v>5</v>
      </c>
      <c r="G38" s="36">
        <f>G39*G40*G41</f>
        <v>28.605984853772807</v>
      </c>
      <c r="H38" s="29" t="s">
        <v>6</v>
      </c>
      <c r="I38" s="31"/>
    </row>
    <row r="39" spans="1:9" x14ac:dyDescent="0.2">
      <c r="A39" s="28" t="s">
        <v>3</v>
      </c>
      <c r="B39" s="37">
        <v>0.55000000000000004</v>
      </c>
      <c r="C39" s="29"/>
      <c r="D39" s="31"/>
      <c r="F39" s="28" t="s">
        <v>3</v>
      </c>
      <c r="G39" s="37">
        <v>0.55000000000000004</v>
      </c>
      <c r="H39" s="29"/>
      <c r="I39" s="31"/>
    </row>
    <row r="40" spans="1:9" x14ac:dyDescent="0.2">
      <c r="A40" s="28" t="s">
        <v>4</v>
      </c>
      <c r="B40" s="38">
        <f>($D$2/(B42+$D$3)^$D$4)</f>
        <v>3.2863526170866568</v>
      </c>
      <c r="C40" s="29"/>
      <c r="D40" s="31"/>
      <c r="F40" s="28" t="s">
        <v>4</v>
      </c>
      <c r="G40" s="38">
        <f>($G$2/(G42+$G$3)^$G$4)</f>
        <v>3.8814090710682225</v>
      </c>
      <c r="H40" s="29"/>
      <c r="I40" s="31"/>
    </row>
    <row r="41" spans="1:9" x14ac:dyDescent="0.2">
      <c r="A41" s="28" t="s">
        <v>22</v>
      </c>
      <c r="B41" s="37">
        <v>13.4</v>
      </c>
      <c r="C41" s="29" t="s">
        <v>23</v>
      </c>
      <c r="D41" s="31"/>
      <c r="F41" s="28" t="s">
        <v>22</v>
      </c>
      <c r="G41" s="37">
        <v>13.4</v>
      </c>
      <c r="H41" s="29" t="s">
        <v>23</v>
      </c>
      <c r="I41" s="31"/>
    </row>
    <row r="42" spans="1:9" ht="15" thickBot="1" x14ac:dyDescent="0.25">
      <c r="A42" s="32" t="s">
        <v>24</v>
      </c>
      <c r="B42" s="41">
        <v>34</v>
      </c>
      <c r="C42" s="33" t="s">
        <v>25</v>
      </c>
      <c r="D42" s="35"/>
      <c r="F42" s="32" t="s">
        <v>24</v>
      </c>
      <c r="G42" s="41">
        <v>34</v>
      </c>
      <c r="H42" s="33" t="s">
        <v>25</v>
      </c>
      <c r="I42" s="35"/>
    </row>
    <row r="43" spans="1:9" ht="15" thickBot="1" x14ac:dyDescent="0.25">
      <c r="A43" s="53" t="s">
        <v>62</v>
      </c>
      <c r="B43" s="53"/>
      <c r="C43" s="53"/>
      <c r="D43" s="53"/>
      <c r="E43" s="53"/>
      <c r="F43" s="53"/>
      <c r="G43" s="53"/>
      <c r="H43" s="53"/>
      <c r="I43" s="53"/>
    </row>
    <row r="44" spans="1:9" ht="15" thickBot="1" x14ac:dyDescent="0.25">
      <c r="A44" s="50" t="s">
        <v>65</v>
      </c>
      <c r="B44" s="51"/>
      <c r="C44" s="51"/>
      <c r="D44" s="52"/>
      <c r="F44" s="50" t="s">
        <v>66</v>
      </c>
      <c r="G44" s="51"/>
      <c r="H44" s="51"/>
      <c r="I44" s="52"/>
    </row>
    <row r="45" spans="1:9" x14ac:dyDescent="0.2">
      <c r="A45" s="28" t="s">
        <v>5</v>
      </c>
      <c r="B45" s="36">
        <f>B46*B47*B48</f>
        <v>25.101161289307885</v>
      </c>
      <c r="C45" s="29" t="s">
        <v>6</v>
      </c>
      <c r="D45" s="31"/>
      <c r="F45" s="28" t="s">
        <v>5</v>
      </c>
      <c r="G45" s="36">
        <f>G46*G47*G48</f>
        <v>29.646202484819081</v>
      </c>
      <c r="H45" s="29" t="s">
        <v>6</v>
      </c>
      <c r="I45" s="31"/>
    </row>
    <row r="46" spans="1:9" x14ac:dyDescent="0.2">
      <c r="A46" s="28" t="s">
        <v>3</v>
      </c>
      <c r="B46" s="37">
        <v>0.56999999999999995</v>
      </c>
      <c r="C46" s="29"/>
      <c r="D46" s="31"/>
      <c r="F46" s="28" t="s">
        <v>3</v>
      </c>
      <c r="G46" s="37">
        <v>0.56999999999999995</v>
      </c>
      <c r="H46" s="29"/>
      <c r="I46" s="31"/>
    </row>
    <row r="47" spans="1:9" x14ac:dyDescent="0.2">
      <c r="A47" s="28" t="s">
        <v>4</v>
      </c>
      <c r="B47" s="38">
        <f>($D$2/(B49+$D$3)^$D$4)</f>
        <v>3.2863526170866568</v>
      </c>
      <c r="C47" s="29"/>
      <c r="D47" s="31"/>
      <c r="F47" s="28" t="s">
        <v>4</v>
      </c>
      <c r="G47" s="38">
        <f>($G$2/(G49+$G$3)^$G$4)</f>
        <v>3.8814090710682225</v>
      </c>
      <c r="H47" s="29"/>
      <c r="I47" s="31"/>
    </row>
    <row r="48" spans="1:9" x14ac:dyDescent="0.2">
      <c r="A48" s="28" t="s">
        <v>22</v>
      </c>
      <c r="B48" s="37">
        <v>13.4</v>
      </c>
      <c r="C48" s="29" t="s">
        <v>23</v>
      </c>
      <c r="D48" s="31"/>
      <c r="F48" s="28" t="s">
        <v>22</v>
      </c>
      <c r="G48" s="37">
        <v>13.4</v>
      </c>
      <c r="H48" s="29" t="s">
        <v>23</v>
      </c>
      <c r="I48" s="31"/>
    </row>
    <row r="49" spans="1:9" ht="15" thickBot="1" x14ac:dyDescent="0.25">
      <c r="A49" s="32" t="s">
        <v>24</v>
      </c>
      <c r="B49" s="41">
        <v>34</v>
      </c>
      <c r="C49" s="33" t="s">
        <v>25</v>
      </c>
      <c r="D49" s="35"/>
      <c r="F49" s="32" t="s">
        <v>24</v>
      </c>
      <c r="G49" s="41">
        <v>34</v>
      </c>
      <c r="H49" s="33" t="s">
        <v>25</v>
      </c>
      <c r="I49" s="35"/>
    </row>
  </sheetData>
  <mergeCells count="20">
    <mergeCell ref="A6:I6"/>
    <mergeCell ref="A13:I13"/>
    <mergeCell ref="A14:D14"/>
    <mergeCell ref="F14:I14"/>
    <mergeCell ref="C1:D1"/>
    <mergeCell ref="F1:G1"/>
    <mergeCell ref="A7:D7"/>
    <mergeCell ref="F7:I7"/>
    <mergeCell ref="A21:I21"/>
    <mergeCell ref="A22:D22"/>
    <mergeCell ref="F22:I22"/>
    <mergeCell ref="A28:I28"/>
    <mergeCell ref="A29:D29"/>
    <mergeCell ref="F29:I29"/>
    <mergeCell ref="A36:I36"/>
    <mergeCell ref="A37:D37"/>
    <mergeCell ref="F37:I37"/>
    <mergeCell ref="A43:I43"/>
    <mergeCell ref="A44:D44"/>
    <mergeCell ref="F44:I44"/>
  </mergeCells>
  <pageMargins left="0.7" right="0.7" top="0.75" bottom="0.75" header="0.3" footer="0.3"/>
  <pageSetup orientation="portrait" verticalDpi="0" r:id="rId1"/>
  <headerFooter>
    <oddHeader>&amp;CCulvert Dischagre Calculations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existing drainage</vt:lpstr>
      <vt:lpstr>Proposed Drainage</vt:lpstr>
      <vt:lpstr>Summary Sheet</vt:lpstr>
    </vt:vector>
  </TitlesOfParts>
  <Company>EMHT INC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twilson</dc:creator>
  <cp:lastModifiedBy>twilson</cp:lastModifiedBy>
  <cp:lastPrinted>2023-01-11T16:47:42Z</cp:lastPrinted>
  <dcterms:created xsi:type="dcterms:W3CDTF">2022-11-07T14:10:06Z</dcterms:created>
  <dcterms:modified xsi:type="dcterms:W3CDTF">2023-01-13T17:47:07Z</dcterms:modified>
</cp:coreProperties>
</file>